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5180" windowHeight="8355" firstSheet="2" activeTab="6"/>
  </bookViews>
  <sheets>
    <sheet name="College 17-18" sheetId="1" r:id="rId1"/>
    <sheet name="Jowett Walk 17-18" sheetId="2" r:id="rId2"/>
    <sheet name="Holywell 17-18" sheetId="3" r:id="rId3"/>
    <sheet name="JFY 17-18" sheetId="4" r:id="rId4"/>
    <sheet name="Martin 17-18" sheetId="5" r:id="rId5"/>
    <sheet name="Dellal 17-18" sheetId="6" r:id="rId6"/>
    <sheet name="Graduate Bands" sheetId="7" r:id="rId7"/>
  </sheets>
  <definedNames>
    <definedName name="_xlnm.Print_Area" localSheetId="0">'College 17-18'!$A$1:$N$216</definedName>
    <definedName name="_xlnm.Print_Area" localSheetId="2">'Holywell 17-18'!$A$1:$K$53</definedName>
    <definedName name="_xlnm.Print_Area" localSheetId="1">'Jowett Walk 17-18'!$A$1:$AH$41</definedName>
  </definedNames>
  <calcPr fullCalcOnLoad="1"/>
</workbook>
</file>

<file path=xl/sharedStrings.xml><?xml version="1.0" encoding="utf-8"?>
<sst xmlns="http://schemas.openxmlformats.org/spreadsheetml/2006/main" count="886" uniqueCount="129">
  <si>
    <t>HOLYWELL MANOR</t>
  </si>
  <si>
    <t>ROOM</t>
  </si>
  <si>
    <t>NO</t>
  </si>
  <si>
    <t xml:space="preserve">TERM </t>
  </si>
  <si>
    <t>WEEKLY</t>
  </si>
  <si>
    <t>DAILY</t>
  </si>
  <si>
    <t xml:space="preserve"> </t>
  </si>
  <si>
    <t xml:space="preserve">CENTRE </t>
  </si>
  <si>
    <t>NORTH WING</t>
  </si>
  <si>
    <t>FELLOW</t>
  </si>
  <si>
    <t>GST/ROOM</t>
  </si>
  <si>
    <t>SOUTH WING</t>
  </si>
  <si>
    <t>Notes</t>
  </si>
  <si>
    <t>7 x Daily = Weekly</t>
  </si>
  <si>
    <t>STAIRCASE 1</t>
  </si>
  <si>
    <t>STAIRCASE 6</t>
  </si>
  <si>
    <t>TYPE</t>
  </si>
  <si>
    <t>TERM</t>
  </si>
  <si>
    <t>RENT</t>
  </si>
  <si>
    <t>S</t>
  </si>
  <si>
    <t>BS</t>
  </si>
  <si>
    <t>STAIRCASE 2</t>
  </si>
  <si>
    <t xml:space="preserve">FELLOW </t>
  </si>
  <si>
    <t>BS/S</t>
  </si>
  <si>
    <t>STAIRCASE 7</t>
  </si>
  <si>
    <t>OFFICE</t>
  </si>
  <si>
    <t>LIBRARY PASSAGE</t>
  </si>
  <si>
    <t>STAIRCASE 3</t>
  </si>
  <si>
    <t>LIBRARY STAIRCASE</t>
  </si>
  <si>
    <t>3a</t>
  </si>
  <si>
    <t>STAIRCASE 10</t>
  </si>
  <si>
    <t>STAIRCASE 10A</t>
  </si>
  <si>
    <t>STAIRCASE 4</t>
  </si>
  <si>
    <t>LODGE</t>
  </si>
  <si>
    <t xml:space="preserve">   </t>
  </si>
  <si>
    <t>STAIRCASE 11</t>
  </si>
  <si>
    <t>STAIRCASE 14</t>
  </si>
  <si>
    <t>DEV. OFFICE</t>
  </si>
  <si>
    <t xml:space="preserve">  </t>
  </si>
  <si>
    <t>STAIRCASE 15</t>
  </si>
  <si>
    <t>STAIRCASE 12</t>
  </si>
  <si>
    <t>8a</t>
  </si>
  <si>
    <t>STAIRCASE 12 D</t>
  </si>
  <si>
    <t>19a</t>
  </si>
  <si>
    <t>STAIRCASE 13</t>
  </si>
  <si>
    <t>STAIRCASE 16</t>
  </si>
  <si>
    <t>STAIRCASE 17</t>
  </si>
  <si>
    <t>STAIRCASE 21</t>
  </si>
  <si>
    <t>JUNIOR GUEST ROOM</t>
  </si>
  <si>
    <t>STORE ROOM</t>
  </si>
  <si>
    <t>STAIRCASE 18</t>
  </si>
  <si>
    <t>18a</t>
  </si>
  <si>
    <t>STAIRCASE 22</t>
  </si>
  <si>
    <t>A</t>
  </si>
  <si>
    <t>B</t>
  </si>
  <si>
    <t>STAIRCASE 20</t>
  </si>
  <si>
    <t>SICK ROOM</t>
  </si>
  <si>
    <t>TR1</t>
  </si>
  <si>
    <t>SN1</t>
  </si>
  <si>
    <t>SN3</t>
  </si>
  <si>
    <t>SN2</t>
  </si>
  <si>
    <t>TR2</t>
  </si>
  <si>
    <t>TR3</t>
  </si>
  <si>
    <t>FLAT FELLOW</t>
  </si>
  <si>
    <t>STAIRCASE 23</t>
  </si>
  <si>
    <t>Daily Rate x 7 = Weekly Rate</t>
  </si>
  <si>
    <t>Weekly Rate x 9 = Term Rate</t>
  </si>
  <si>
    <t xml:space="preserve"> GROUND FLOOR</t>
  </si>
  <si>
    <t xml:space="preserve"> FIRST FLOOR</t>
  </si>
  <si>
    <t xml:space="preserve"> SECOND FLOOR</t>
  </si>
  <si>
    <t>GUEST ROOM</t>
  </si>
  <si>
    <t>SECOND FLOOR</t>
  </si>
  <si>
    <t>COMMON ROOM</t>
  </si>
  <si>
    <t>9 x Weekly = Termly</t>
  </si>
  <si>
    <t>44*3 = Termly</t>
  </si>
  <si>
    <t>x 7 Weekly Rate</t>
  </si>
  <si>
    <t>x 9 Term Rate</t>
  </si>
  <si>
    <t>NOTES:</t>
  </si>
  <si>
    <t>G1</t>
  </si>
  <si>
    <t>G2</t>
  </si>
  <si>
    <t>44/3= Termly</t>
  </si>
  <si>
    <t>G3</t>
  </si>
  <si>
    <t>G4</t>
  </si>
  <si>
    <t>G5</t>
  </si>
  <si>
    <t>G</t>
  </si>
  <si>
    <t>ROOM / FLOOR / NOTES</t>
  </si>
  <si>
    <t>Graduate</t>
  </si>
  <si>
    <t>Warden (Graduate)</t>
  </si>
  <si>
    <r>
      <t>D:</t>
    </r>
    <r>
      <rPr>
        <sz val="9"/>
        <color indexed="8"/>
        <rFont val="Arial"/>
        <family val="2"/>
      </rPr>
      <t xml:space="preserve"> denotes Disabled facilities fitted</t>
    </r>
  </si>
  <si>
    <t>C</t>
  </si>
  <si>
    <t>D</t>
  </si>
  <si>
    <t>E</t>
  </si>
  <si>
    <t>F</t>
  </si>
  <si>
    <t>36 wks</t>
  </si>
  <si>
    <t>BAND</t>
  </si>
  <si>
    <t>UG:  denotes undergraduate use</t>
  </si>
  <si>
    <t xml:space="preserve">G: denotes graduate use </t>
  </si>
  <si>
    <t>TOTAL (TOWERS 1-4, 6, D)</t>
  </si>
  <si>
    <t>UG</t>
  </si>
  <si>
    <t>GRADUATE BANDINGS</t>
  </si>
  <si>
    <t xml:space="preserve">VAC RES RATE: </t>
  </si>
  <si>
    <t>per day</t>
  </si>
  <si>
    <t>St.1</t>
  </si>
  <si>
    <t>St.2</t>
  </si>
  <si>
    <t>St.3</t>
  </si>
  <si>
    <t>St.4</t>
  </si>
  <si>
    <t>St.6</t>
  </si>
  <si>
    <t>St.7</t>
  </si>
  <si>
    <t>St.10</t>
  </si>
  <si>
    <t>St.11</t>
  </si>
  <si>
    <t>St.12</t>
  </si>
  <si>
    <t>St.13</t>
  </si>
  <si>
    <t>St.14</t>
  </si>
  <si>
    <t>St.12.D</t>
  </si>
  <si>
    <t>St.15</t>
  </si>
  <si>
    <t>St.16</t>
  </si>
  <si>
    <t>St.17</t>
  </si>
  <si>
    <t>St.20</t>
  </si>
  <si>
    <t>St.21</t>
  </si>
  <si>
    <t>St.22</t>
  </si>
  <si>
    <t>BALLIOL COLLEGE ROOM RENTS 2017-18</t>
  </si>
  <si>
    <t>Increase 3.00%</t>
  </si>
  <si>
    <t>ROOM RENTS DELLAL BUILDING 2017-18</t>
  </si>
  <si>
    <t>ROOM RENTS MARTIN BUILDING 2017-18</t>
  </si>
  <si>
    <t>JAMES FAIRFAX ROOM RENTS 2017-18</t>
  </si>
  <si>
    <t>ROOM RENTS GRADUATE CENTRE 2017-18</t>
  </si>
  <si>
    <t>Room Rents-Jowett 2017-18</t>
  </si>
  <si>
    <t>Rent increased by 3.00%</t>
  </si>
  <si>
    <t>2017-18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</si>
</sst>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d\-mmm\-yy"/>
    <numFmt numFmtId="166" formatCode="0.000"/>
  </numFmts>
  <fonts count="59">
    <font>
      <sz val="10"/>
      <name val="Arial"/>
      <family val="0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u val="single"/>
      <sz val="12"/>
      <name val="Arial"/>
      <family val="2"/>
    </font>
    <font>
      <i/>
      <sz val="9"/>
      <name val="Arial"/>
      <family val="2"/>
    </font>
    <font>
      <b/>
      <i/>
      <u val="single"/>
      <sz val="9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9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Verdana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4" fillId="0" borderId="0" applyNumberFormat="0" applyFill="0" applyBorder="0" applyProtection="0">
      <alignment vertical="top" wrapText="1"/>
    </xf>
    <xf numFmtId="0" fontId="24" fillId="0" borderId="0" applyNumberFormat="0" applyFill="0" applyBorder="0" applyProtection="0">
      <alignment vertical="top" wrapText="1"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164" fontId="0" fillId="0" borderId="0" xfId="0" applyNumberFormat="1" applyFont="1" applyFill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2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0" fontId="16" fillId="0" borderId="0" xfId="0" applyFont="1" applyAlignment="1">
      <alignment horizontal="centerContinuous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8" fillId="0" borderId="0" xfId="0" applyFont="1" applyAlignment="1">
      <alignment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2" fontId="19" fillId="0" borderId="10" xfId="0" applyNumberFormat="1" applyFont="1" applyFill="1" applyBorder="1" applyAlignment="1">
      <alignment horizontal="right"/>
    </xf>
    <xf numFmtId="0" fontId="19" fillId="0" borderId="21" xfId="0" applyFont="1" applyBorder="1" applyAlignment="1">
      <alignment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right"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right"/>
    </xf>
    <xf numFmtId="2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2" fontId="19" fillId="33" borderId="10" xfId="0" applyNumberFormat="1" applyFont="1" applyFill="1" applyBorder="1" applyAlignment="1">
      <alignment horizontal="right"/>
    </xf>
    <xf numFmtId="2" fontId="19" fillId="33" borderId="10" xfId="0" applyNumberFormat="1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2" fontId="19" fillId="33" borderId="22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2" fontId="17" fillId="0" borderId="0" xfId="0" applyNumberFormat="1" applyFont="1" applyBorder="1" applyAlignment="1">
      <alignment/>
    </xf>
    <xf numFmtId="0" fontId="19" fillId="33" borderId="24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2" fontId="19" fillId="33" borderId="11" xfId="0" applyNumberFormat="1" applyFont="1" applyFill="1" applyBorder="1" applyAlignment="1">
      <alignment horizontal="right"/>
    </xf>
    <xf numFmtId="2" fontId="19" fillId="33" borderId="11" xfId="0" applyNumberFormat="1" applyFont="1" applyFill="1" applyBorder="1" applyAlignment="1">
      <alignment/>
    </xf>
    <xf numFmtId="0" fontId="19" fillId="33" borderId="25" xfId="0" applyFont="1" applyFill="1" applyBorder="1" applyAlignment="1">
      <alignment/>
    </xf>
    <xf numFmtId="0" fontId="19" fillId="33" borderId="26" xfId="0" applyFont="1" applyFill="1" applyBorder="1" applyAlignment="1">
      <alignment/>
    </xf>
    <xf numFmtId="2" fontId="19" fillId="33" borderId="26" xfId="0" applyNumberFormat="1" applyFont="1" applyFill="1" applyBorder="1" applyAlignment="1">
      <alignment horizontal="right"/>
    </xf>
    <xf numFmtId="2" fontId="19" fillId="33" borderId="26" xfId="0" applyNumberFormat="1" applyFont="1" applyFill="1" applyBorder="1" applyAlignment="1">
      <alignment/>
    </xf>
    <xf numFmtId="0" fontId="19" fillId="33" borderId="27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0" fontId="19" fillId="33" borderId="29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2" fontId="19" fillId="33" borderId="27" xfId="0" applyNumberFormat="1" applyFont="1" applyFill="1" applyBorder="1" applyAlignment="1">
      <alignment/>
    </xf>
    <xf numFmtId="0" fontId="19" fillId="34" borderId="26" xfId="0" applyFont="1" applyFill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right"/>
    </xf>
    <xf numFmtId="164" fontId="17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left"/>
    </xf>
    <xf numFmtId="0" fontId="20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1" fillId="0" borderId="0" xfId="0" applyFont="1" applyAlignment="1">
      <alignment/>
    </xf>
    <xf numFmtId="165" fontId="20" fillId="0" borderId="0" xfId="0" applyNumberFormat="1" applyFont="1" applyAlignment="1">
      <alignment horizontal="left"/>
    </xf>
    <xf numFmtId="0" fontId="19" fillId="33" borderId="30" xfId="0" applyFont="1" applyFill="1" applyBorder="1" applyAlignment="1">
      <alignment/>
    </xf>
    <xf numFmtId="2" fontId="19" fillId="33" borderId="30" xfId="0" applyNumberFormat="1" applyFont="1" applyFill="1" applyBorder="1" applyAlignment="1">
      <alignment horizontal="right"/>
    </xf>
    <xf numFmtId="0" fontId="19" fillId="33" borderId="31" xfId="0" applyFont="1" applyFill="1" applyBorder="1" applyAlignment="1">
      <alignment/>
    </xf>
    <xf numFmtId="0" fontId="17" fillId="0" borderId="32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2" fontId="19" fillId="33" borderId="33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23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0" fontId="22" fillId="0" borderId="11" xfId="0" applyFont="1" applyBorder="1" applyAlignment="1">
      <alignment/>
    </xf>
    <xf numFmtId="44" fontId="3" fillId="0" borderId="0" xfId="44" applyFont="1" applyFill="1" applyBorder="1" applyAlignment="1">
      <alignment/>
    </xf>
    <xf numFmtId="44" fontId="5" fillId="0" borderId="0" xfId="44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2" fontId="4" fillId="0" borderId="23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2" fontId="19" fillId="33" borderId="34" xfId="0" applyNumberFormat="1" applyFont="1" applyFill="1" applyBorder="1" applyAlignment="1">
      <alignment/>
    </xf>
    <xf numFmtId="0" fontId="19" fillId="34" borderId="20" xfId="0" applyFont="1" applyFill="1" applyBorder="1" applyAlignment="1">
      <alignment/>
    </xf>
    <xf numFmtId="0" fontId="19" fillId="34" borderId="25" xfId="0" applyFont="1" applyFill="1" applyBorder="1" applyAlignment="1">
      <alignment/>
    </xf>
    <xf numFmtId="2" fontId="1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9" fillId="0" borderId="35" xfId="0" applyFont="1" applyBorder="1" applyAlignment="1">
      <alignment/>
    </xf>
    <xf numFmtId="2" fontId="19" fillId="33" borderId="12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2" fontId="20" fillId="0" borderId="22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2" fontId="4" fillId="35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 horizontal="right"/>
    </xf>
    <xf numFmtId="2" fontId="19" fillId="0" borderId="36" xfId="0" applyNumberFormat="1" applyFont="1" applyBorder="1" applyAlignment="1">
      <alignment horizontal="right"/>
    </xf>
    <xf numFmtId="164" fontId="17" fillId="0" borderId="37" xfId="0" applyNumberFormat="1" applyFont="1" applyBorder="1" applyAlignment="1">
      <alignment horizontal="right"/>
    </xf>
    <xf numFmtId="164" fontId="17" fillId="0" borderId="38" xfId="0" applyNumberFormat="1" applyFont="1" applyBorder="1" applyAlignment="1">
      <alignment/>
    </xf>
    <xf numFmtId="164" fontId="17" fillId="0" borderId="38" xfId="0" applyNumberFormat="1" applyFont="1" applyBorder="1" applyAlignment="1">
      <alignment horizontal="right"/>
    </xf>
    <xf numFmtId="0" fontId="19" fillId="0" borderId="0" xfId="0" applyFont="1" applyFill="1" applyAlignment="1">
      <alignment/>
    </xf>
    <xf numFmtId="10" fontId="20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/>
    </xf>
    <xf numFmtId="2" fontId="4" fillId="0" borderId="21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19" fillId="33" borderId="16" xfId="0" applyNumberFormat="1" applyFont="1" applyFill="1" applyBorder="1" applyAlignment="1">
      <alignment horizontal="right"/>
    </xf>
    <xf numFmtId="2" fontId="19" fillId="35" borderId="10" xfId="0" applyNumberFormat="1" applyFont="1" applyFill="1" applyBorder="1" applyAlignment="1">
      <alignment/>
    </xf>
    <xf numFmtId="0" fontId="18" fillId="35" borderId="0" xfId="0" applyFont="1" applyFill="1" applyAlignment="1">
      <alignment/>
    </xf>
    <xf numFmtId="2" fontId="19" fillId="36" borderId="10" xfId="0" applyNumberFormat="1" applyFont="1" applyFill="1" applyBorder="1" applyAlignment="1">
      <alignment/>
    </xf>
    <xf numFmtId="2" fontId="19" fillId="36" borderId="10" xfId="0" applyNumberFormat="1" applyFont="1" applyFill="1" applyBorder="1" applyAlignment="1">
      <alignment horizontal="right"/>
    </xf>
    <xf numFmtId="2" fontId="20" fillId="36" borderId="22" xfId="0" applyNumberFormat="1" applyFont="1" applyFill="1" applyBorder="1" applyAlignment="1">
      <alignment/>
    </xf>
    <xf numFmtId="0" fontId="17" fillId="0" borderId="39" xfId="0" applyFont="1" applyBorder="1" applyAlignment="1">
      <alignment horizontal="center"/>
    </xf>
    <xf numFmtId="2" fontId="19" fillId="33" borderId="32" xfId="0" applyNumberFormat="1" applyFont="1" applyFill="1" applyBorder="1" applyAlignment="1">
      <alignment/>
    </xf>
    <xf numFmtId="2" fontId="19" fillId="0" borderId="12" xfId="0" applyNumberFormat="1" applyFont="1" applyBorder="1" applyAlignment="1">
      <alignment horizontal="right"/>
    </xf>
    <xf numFmtId="0" fontId="19" fillId="0" borderId="35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2" fontId="19" fillId="36" borderId="12" xfId="0" applyNumberFormat="1" applyFont="1" applyFill="1" applyBorder="1" applyAlignment="1">
      <alignment horizontal="right"/>
    </xf>
    <xf numFmtId="2" fontId="19" fillId="36" borderId="40" xfId="0" applyNumberFormat="1" applyFont="1" applyFill="1" applyBorder="1" applyAlignment="1">
      <alignment/>
    </xf>
    <xf numFmtId="2" fontId="20" fillId="36" borderId="33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/>
    </xf>
    <xf numFmtId="44" fontId="5" fillId="35" borderId="0" xfId="44" applyFont="1" applyFill="1" applyBorder="1" applyAlignment="1">
      <alignment horizontal="right"/>
    </xf>
    <xf numFmtId="44" fontId="5" fillId="35" borderId="0" xfId="44" applyFont="1" applyFill="1" applyBorder="1" applyAlignment="1">
      <alignment horizontal="center"/>
    </xf>
    <xf numFmtId="4" fontId="5" fillId="35" borderId="0" xfId="0" applyNumberFormat="1" applyFont="1" applyFill="1" applyBorder="1" applyAlignment="1">
      <alignment horizontal="right"/>
    </xf>
    <xf numFmtId="2" fontId="5" fillId="35" borderId="0" xfId="0" applyNumberFormat="1" applyFont="1" applyFill="1" applyBorder="1" applyAlignment="1">
      <alignment horizontal="right"/>
    </xf>
    <xf numFmtId="2" fontId="5" fillId="35" borderId="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164" fontId="3" fillId="35" borderId="37" xfId="0" applyNumberFormat="1" applyFont="1" applyFill="1" applyBorder="1" applyAlignment="1">
      <alignment horizontal="right"/>
    </xf>
    <xf numFmtId="164" fontId="3" fillId="35" borderId="0" xfId="0" applyNumberFormat="1" applyFont="1" applyFill="1" applyBorder="1" applyAlignment="1">
      <alignment horizontal="center"/>
    </xf>
    <xf numFmtId="0" fontId="19" fillId="33" borderId="41" xfId="0" applyFont="1" applyFill="1" applyBorder="1" applyAlignment="1">
      <alignment/>
    </xf>
    <xf numFmtId="0" fontId="5" fillId="35" borderId="21" xfId="0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right"/>
    </xf>
    <xf numFmtId="2" fontId="0" fillId="35" borderId="10" xfId="0" applyNumberFormat="1" applyFont="1" applyFill="1" applyBorder="1" applyAlignment="1">
      <alignment horizontal="center"/>
    </xf>
    <xf numFmtId="2" fontId="0" fillId="35" borderId="0" xfId="0" applyNumberFormat="1" applyFont="1" applyFill="1" applyAlignment="1">
      <alignment horizontal="right"/>
    </xf>
    <xf numFmtId="2" fontId="0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 horizontal="center"/>
    </xf>
    <xf numFmtId="0" fontId="0" fillId="35" borderId="0" xfId="0" applyFont="1" applyFill="1" applyAlignment="1">
      <alignment/>
    </xf>
    <xf numFmtId="2" fontId="19" fillId="33" borderId="30" xfId="0" applyNumberFormat="1" applyFont="1" applyFill="1" applyBorder="1" applyAlignment="1">
      <alignment/>
    </xf>
    <xf numFmtId="2" fontId="4" fillId="37" borderId="0" xfId="0" applyNumberFormat="1" applyFont="1" applyFill="1" applyAlignment="1">
      <alignment horizontal="right"/>
    </xf>
    <xf numFmtId="4" fontId="23" fillId="37" borderId="42" xfId="58" applyNumberFormat="1" applyFont="1" applyFill="1" applyBorder="1" applyAlignment="1">
      <alignment/>
    </xf>
    <xf numFmtId="2" fontId="4" fillId="37" borderId="36" xfId="0" applyNumberFormat="1" applyFont="1" applyFill="1" applyBorder="1" applyAlignment="1">
      <alignment horizontal="right"/>
    </xf>
    <xf numFmtId="4" fontId="23" fillId="37" borderId="43" xfId="58" applyNumberFormat="1" applyFont="1" applyFill="1" applyBorder="1" applyAlignment="1">
      <alignment/>
    </xf>
    <xf numFmtId="2" fontId="4" fillId="37" borderId="0" xfId="0" applyNumberFormat="1" applyFont="1" applyFill="1" applyBorder="1" applyAlignment="1">
      <alignment horizontal="right"/>
    </xf>
    <xf numFmtId="2" fontId="4" fillId="37" borderId="0" xfId="0" applyNumberFormat="1" applyFont="1" applyFill="1" applyAlignment="1">
      <alignment/>
    </xf>
    <xf numFmtId="2" fontId="4" fillId="37" borderId="36" xfId="0" applyNumberFormat="1" applyFont="1" applyFill="1" applyBorder="1" applyAlignment="1">
      <alignment/>
    </xf>
    <xf numFmtId="2" fontId="4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/>
    </xf>
    <xf numFmtId="0" fontId="4" fillId="37" borderId="0" xfId="0" applyFont="1" applyFill="1" applyAlignment="1">
      <alignment/>
    </xf>
    <xf numFmtId="4" fontId="23" fillId="37" borderId="42" xfId="57" applyNumberFormat="1" applyFont="1" applyFill="1" applyBorder="1" applyAlignment="1">
      <alignment/>
    </xf>
    <xf numFmtId="2" fontId="4" fillId="37" borderId="0" xfId="0" applyNumberFormat="1" applyFont="1" applyFill="1" applyBorder="1" applyAlignment="1">
      <alignment/>
    </xf>
    <xf numFmtId="0" fontId="4" fillId="37" borderId="0" xfId="0" applyFont="1" applyFill="1" applyAlignment="1">
      <alignment horizontal="right"/>
    </xf>
    <xf numFmtId="2" fontId="4" fillId="37" borderId="44" xfId="0" applyNumberFormat="1" applyFont="1" applyFill="1" applyBorder="1" applyAlignment="1">
      <alignment/>
    </xf>
    <xf numFmtId="4" fontId="23" fillId="37" borderId="43" xfId="57" applyNumberFormat="1" applyFont="1" applyFill="1" applyBorder="1" applyAlignment="1">
      <alignment/>
    </xf>
    <xf numFmtId="2" fontId="5" fillId="37" borderId="0" xfId="0" applyNumberFormat="1" applyFont="1" applyFill="1" applyAlignment="1">
      <alignment horizontal="right"/>
    </xf>
    <xf numFmtId="2" fontId="4" fillId="37" borderId="0" xfId="0" applyNumberFormat="1" applyFont="1" applyFill="1" applyAlignment="1">
      <alignment/>
    </xf>
    <xf numFmtId="2" fontId="5" fillId="37" borderId="0" xfId="0" applyNumberFormat="1" applyFont="1" applyFill="1" applyBorder="1" applyAlignment="1">
      <alignment horizontal="right"/>
    </xf>
    <xf numFmtId="4" fontId="23" fillId="37" borderId="45" xfId="57" applyNumberFormat="1" applyFont="1" applyFill="1" applyBorder="1" applyAlignment="1">
      <alignment/>
    </xf>
    <xf numFmtId="2" fontId="5" fillId="37" borderId="46" xfId="0" applyNumberFormat="1" applyFont="1" applyFill="1" applyBorder="1" applyAlignment="1">
      <alignment horizontal="right"/>
    </xf>
    <xf numFmtId="4" fontId="5" fillId="37" borderId="0" xfId="0" applyNumberFormat="1" applyFont="1" applyFill="1" applyAlignment="1">
      <alignment horizontal="right"/>
    </xf>
    <xf numFmtId="0" fontId="5" fillId="37" borderId="0" xfId="0" applyFont="1" applyFill="1" applyAlignment="1">
      <alignment horizontal="right"/>
    </xf>
    <xf numFmtId="0" fontId="4" fillId="37" borderId="0" xfId="0" applyFont="1" applyFill="1" applyAlignment="1">
      <alignment/>
    </xf>
    <xf numFmtId="2" fontId="5" fillId="37" borderId="0" xfId="0" applyNumberFormat="1" applyFont="1" applyFill="1" applyAlignment="1">
      <alignment/>
    </xf>
    <xf numFmtId="0" fontId="4" fillId="37" borderId="0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8" fillId="37" borderId="0" xfId="0" applyFont="1" applyFill="1" applyAlignment="1">
      <alignment horizontal="centerContinuous" wrapText="1"/>
    </xf>
    <xf numFmtId="0" fontId="4" fillId="37" borderId="0" xfId="0" applyFont="1" applyFill="1" applyAlignment="1">
      <alignment horizontal="centerContinuous"/>
    </xf>
    <xf numFmtId="0" fontId="8" fillId="37" borderId="0" xfId="0" applyFont="1" applyFill="1" applyAlignment="1">
      <alignment horizontal="centerContinuous"/>
    </xf>
    <xf numFmtId="0" fontId="0" fillId="37" borderId="0" xfId="0" applyFill="1" applyAlignment="1">
      <alignment/>
    </xf>
    <xf numFmtId="0" fontId="4" fillId="37" borderId="0" xfId="0" applyFont="1" applyFill="1" applyAlignment="1">
      <alignment horizontal="center"/>
    </xf>
    <xf numFmtId="0" fontId="7" fillId="37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/>
    </xf>
    <xf numFmtId="0" fontId="4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4" fontId="0" fillId="37" borderId="0" xfId="0" applyNumberFormat="1" applyFill="1" applyBorder="1" applyAlignment="1">
      <alignment/>
    </xf>
    <xf numFmtId="0" fontId="4" fillId="37" borderId="0" xfId="0" applyFont="1" applyFill="1" applyBorder="1" applyAlignment="1">
      <alignment horizontal="right"/>
    </xf>
    <xf numFmtId="0" fontId="9" fillId="37" borderId="0" xfId="0" applyFont="1" applyFill="1" applyAlignment="1">
      <alignment/>
    </xf>
    <xf numFmtId="2" fontId="9" fillId="37" borderId="0" xfId="0" applyNumberFormat="1" applyFont="1" applyFill="1" applyBorder="1" applyAlignment="1">
      <alignment horizontal="right"/>
    </xf>
    <xf numFmtId="4" fontId="25" fillId="37" borderId="42" xfId="58" applyNumberFormat="1" applyFont="1" applyFill="1" applyBorder="1" applyAlignment="1">
      <alignment/>
    </xf>
    <xf numFmtId="0" fontId="10" fillId="37" borderId="0" xfId="0" applyFont="1" applyFill="1" applyAlignment="1">
      <alignment/>
    </xf>
    <xf numFmtId="0" fontId="5" fillId="37" borderId="0" xfId="0" applyFont="1" applyFill="1" applyBorder="1" applyAlignment="1">
      <alignment horizontal="right"/>
    </xf>
    <xf numFmtId="0" fontId="4" fillId="37" borderId="0" xfId="0" applyFont="1" applyFill="1" applyBorder="1" applyAlignment="1">
      <alignment/>
    </xf>
    <xf numFmtId="4" fontId="5" fillId="37" borderId="0" xfId="0" applyNumberFormat="1" applyFont="1" applyFill="1" applyBorder="1" applyAlignment="1">
      <alignment horizontal="right"/>
    </xf>
    <xf numFmtId="0" fontId="1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4" fillId="37" borderId="0" xfId="0" applyFont="1" applyFill="1" applyAlignment="1">
      <alignment horizontal="left"/>
    </xf>
    <xf numFmtId="164" fontId="4" fillId="37" borderId="0" xfId="0" applyNumberFormat="1" applyFont="1" applyFill="1" applyAlignment="1">
      <alignment horizontal="center"/>
    </xf>
    <xf numFmtId="4" fontId="4" fillId="37" borderId="0" xfId="0" applyNumberFormat="1" applyFont="1" applyFill="1" applyAlignment="1">
      <alignment/>
    </xf>
    <xf numFmtId="4" fontId="5" fillId="37" borderId="38" xfId="0" applyNumberFormat="1" applyFont="1" applyFill="1" applyBorder="1" applyAlignment="1">
      <alignment horizontal="center"/>
    </xf>
    <xf numFmtId="0" fontId="4" fillId="37" borderId="0" xfId="0" applyNumberFormat="1" applyFont="1" applyFill="1" applyAlignment="1">
      <alignment/>
    </xf>
    <xf numFmtId="4" fontId="4" fillId="37" borderId="0" xfId="0" applyNumberFormat="1" applyFont="1" applyFill="1" applyAlignment="1">
      <alignment horizontal="right"/>
    </xf>
    <xf numFmtId="4" fontId="4" fillId="37" borderId="0" xfId="0" applyNumberFormat="1" applyFont="1" applyFill="1" applyBorder="1" applyAlignment="1">
      <alignment horizontal="right"/>
    </xf>
    <xf numFmtId="164" fontId="4" fillId="37" borderId="0" xfId="0" applyNumberFormat="1" applyFont="1" applyFill="1" applyBorder="1" applyAlignment="1">
      <alignment horizontal="right"/>
    </xf>
    <xf numFmtId="164" fontId="5" fillId="37" borderId="0" xfId="0" applyNumberFormat="1" applyFont="1" applyFill="1" applyBorder="1" applyAlignment="1">
      <alignment horizontal="right"/>
    </xf>
    <xf numFmtId="164" fontId="11" fillId="37" borderId="0" xfId="0" applyNumberFormat="1" applyFont="1" applyFill="1" applyBorder="1" applyAlignment="1">
      <alignment/>
    </xf>
    <xf numFmtId="165" fontId="4" fillId="37" borderId="0" xfId="0" applyNumberFormat="1" applyFont="1" applyFill="1" applyAlignment="1">
      <alignment horizontal="center"/>
    </xf>
    <xf numFmtId="2" fontId="9" fillId="37" borderId="0" xfId="0" applyNumberFormat="1" applyFont="1" applyFill="1" applyAlignment="1">
      <alignment horizontal="right"/>
    </xf>
    <xf numFmtId="4" fontId="19" fillId="0" borderId="0" xfId="0" applyNumberFormat="1" applyFont="1" applyAlignment="1">
      <alignment/>
    </xf>
    <xf numFmtId="4" fontId="4" fillId="37" borderId="0" xfId="0" applyNumberFormat="1" applyFont="1" applyFill="1" applyAlignment="1">
      <alignment/>
    </xf>
    <xf numFmtId="4" fontId="26" fillId="37" borderId="42" xfId="57" applyNumberFormat="1" applyFont="1" applyFill="1" applyBorder="1" applyAlignment="1">
      <alignment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14" fontId="19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51" xfId="0" applyFont="1" applyBorder="1" applyAlignment="1">
      <alignment horizontal="center" vertical="center"/>
    </xf>
    <xf numFmtId="14" fontId="4" fillId="0" borderId="0" xfId="0" applyNumberFormat="1" applyFont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35" borderId="23" xfId="0" applyFont="1" applyFill="1" applyBorder="1" applyAlignment="1">
      <alignment horizontal="center"/>
    </xf>
    <xf numFmtId="0" fontId="5" fillId="35" borderId="53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35" borderId="23" xfId="0" applyFont="1" applyFill="1" applyBorder="1" applyAlignment="1">
      <alignment horizontal="center"/>
    </xf>
    <xf numFmtId="0" fontId="3" fillId="35" borderId="53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4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/>
    </xf>
    <xf numFmtId="2" fontId="3" fillId="0" borderId="53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R215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5.7109375" style="245" customWidth="1"/>
    <col min="2" max="2" width="9.28125" style="245" customWidth="1"/>
    <col min="3" max="3" width="12.140625" style="266" customWidth="1"/>
    <col min="4" max="4" width="10.00390625" style="266" customWidth="1"/>
    <col min="5" max="5" width="8.140625" style="266" customWidth="1"/>
    <col min="6" max="6" width="3.00390625" style="266" customWidth="1"/>
    <col min="7" max="7" width="2.7109375" style="266" customWidth="1"/>
    <col min="8" max="8" width="2.140625" style="266" customWidth="1"/>
    <col min="9" max="9" width="7.7109375" style="245" customWidth="1"/>
    <col min="10" max="10" width="8.00390625" style="245" customWidth="1"/>
    <col min="11" max="11" width="11.00390625" style="245" customWidth="1"/>
    <col min="12" max="12" width="10.140625" style="245" customWidth="1"/>
    <col min="13" max="13" width="8.00390625" style="245" customWidth="1"/>
    <col min="14" max="16384" width="9.140625" style="265" customWidth="1"/>
  </cols>
  <sheetData>
    <row r="1" spans="1:13" ht="15.75">
      <c r="A1" s="262" t="s">
        <v>120</v>
      </c>
      <c r="B1" s="263"/>
      <c r="C1" s="263"/>
      <c r="D1" s="263"/>
      <c r="E1" s="264"/>
      <c r="F1" s="263"/>
      <c r="G1" s="263"/>
      <c r="H1" s="263"/>
      <c r="I1" s="263"/>
      <c r="J1" s="263"/>
      <c r="K1" s="263"/>
      <c r="L1" s="263"/>
      <c r="M1" s="263"/>
    </row>
    <row r="2" ht="12.75">
      <c r="D2" s="267"/>
    </row>
    <row r="3" spans="1:13" ht="12.75">
      <c r="A3" s="244" t="s">
        <v>14</v>
      </c>
      <c r="C3" s="257" t="s">
        <v>128</v>
      </c>
      <c r="D3" s="257" t="s">
        <v>4</v>
      </c>
      <c r="E3" s="257" t="s">
        <v>5</v>
      </c>
      <c r="F3" s="268"/>
      <c r="G3" s="268"/>
      <c r="H3" s="268"/>
      <c r="I3" s="244" t="s">
        <v>15</v>
      </c>
      <c r="K3" s="257" t="s">
        <v>128</v>
      </c>
      <c r="L3" s="257" t="s">
        <v>4</v>
      </c>
      <c r="M3" s="257" t="s">
        <v>5</v>
      </c>
    </row>
    <row r="4" spans="1:13" ht="12.75">
      <c r="A4" s="269" t="s">
        <v>2</v>
      </c>
      <c r="B4" s="269" t="s">
        <v>16</v>
      </c>
      <c r="C4" s="257" t="s">
        <v>17</v>
      </c>
      <c r="D4" s="257" t="s">
        <v>18</v>
      </c>
      <c r="E4" s="257" t="s">
        <v>18</v>
      </c>
      <c r="F4" s="268"/>
      <c r="G4" s="268"/>
      <c r="H4" s="268"/>
      <c r="I4" s="269" t="s">
        <v>2</v>
      </c>
      <c r="J4" s="269" t="s">
        <v>16</v>
      </c>
      <c r="K4" s="257" t="s">
        <v>17</v>
      </c>
      <c r="L4" s="257" t="s">
        <v>18</v>
      </c>
      <c r="M4" s="257" t="s">
        <v>18</v>
      </c>
    </row>
    <row r="6" spans="1:18" ht="15">
      <c r="A6" s="245">
        <v>1</v>
      </c>
      <c r="B6" s="245" t="s">
        <v>19</v>
      </c>
      <c r="C6" s="238">
        <f>SUM(D6*9)</f>
        <v>1400.4900000000002</v>
      </c>
      <c r="D6" s="238">
        <f>SUM(E6*7)</f>
        <v>155.61</v>
      </c>
      <c r="E6" s="239">
        <v>22.23</v>
      </c>
      <c r="F6" s="270"/>
      <c r="G6" s="270"/>
      <c r="H6" s="270"/>
      <c r="I6" s="245">
        <v>1</v>
      </c>
      <c r="J6" s="245" t="s">
        <v>19</v>
      </c>
      <c r="K6" s="248" t="s">
        <v>9</v>
      </c>
      <c r="L6" s="248"/>
      <c r="M6" s="248"/>
      <c r="O6" s="240"/>
      <c r="P6" s="240"/>
      <c r="Q6" s="240"/>
      <c r="R6" s="271"/>
    </row>
    <row r="7" spans="3:18" ht="15">
      <c r="C7" s="251">
        <f>SUM(C6)</f>
        <v>1400.4900000000002</v>
      </c>
      <c r="D7" s="251">
        <f>SUM(D6)</f>
        <v>155.61</v>
      </c>
      <c r="E7" s="251">
        <f>SUM(E6)</f>
        <v>22.23</v>
      </c>
      <c r="F7" s="268"/>
      <c r="G7" s="268"/>
      <c r="H7" s="268"/>
      <c r="I7" s="245">
        <v>2</v>
      </c>
      <c r="J7" s="245" t="s">
        <v>20</v>
      </c>
      <c r="K7" s="240">
        <f>SUM(L7*9)</f>
        <v>1600.1999999999998</v>
      </c>
      <c r="L7" s="240">
        <f>SUM(M7*7)</f>
        <v>177.79999999999998</v>
      </c>
      <c r="M7" s="237">
        <v>25.4</v>
      </c>
      <c r="O7" s="272"/>
      <c r="P7" s="272"/>
      <c r="Q7" s="272"/>
      <c r="R7" s="271"/>
    </row>
    <row r="8" spans="3:18" ht="15">
      <c r="C8" s="248"/>
      <c r="D8" s="248"/>
      <c r="E8" s="248"/>
      <c r="I8" s="245">
        <v>3</v>
      </c>
      <c r="J8" s="245" t="s">
        <v>20</v>
      </c>
      <c r="K8" s="240">
        <f>SUM(L8*9)</f>
        <v>1172.4299999999998</v>
      </c>
      <c r="L8" s="240">
        <f>SUM(M8*7)</f>
        <v>130.26999999999998</v>
      </c>
      <c r="M8" s="237">
        <v>18.61</v>
      </c>
      <c r="O8" s="272"/>
      <c r="P8" s="271"/>
      <c r="Q8" s="271"/>
      <c r="R8" s="271"/>
    </row>
    <row r="9" spans="1:18" ht="15">
      <c r="A9" s="244" t="s">
        <v>21</v>
      </c>
      <c r="C9" s="248"/>
      <c r="D9" s="248"/>
      <c r="E9" s="248"/>
      <c r="I9" s="245">
        <v>4</v>
      </c>
      <c r="J9" s="245" t="s">
        <v>20</v>
      </c>
      <c r="K9" s="240">
        <f>SUM(L9*9)</f>
        <v>1326.78</v>
      </c>
      <c r="L9" s="240">
        <f>SUM(M9*7)</f>
        <v>147.42</v>
      </c>
      <c r="M9" s="237">
        <v>21.06</v>
      </c>
      <c r="O9" s="272"/>
      <c r="P9" s="271"/>
      <c r="Q9" s="271"/>
      <c r="R9" s="271"/>
    </row>
    <row r="10" spans="1:15" ht="15">
      <c r="A10" s="245">
        <v>1</v>
      </c>
      <c r="B10" s="245" t="s">
        <v>20</v>
      </c>
      <c r="C10" s="236">
        <f>SUM(D10*9)</f>
        <v>1180.62</v>
      </c>
      <c r="D10" s="236">
        <f>SUM(E10*7)</f>
        <v>131.17999999999998</v>
      </c>
      <c r="E10" s="237">
        <v>18.74</v>
      </c>
      <c r="I10" s="245">
        <v>5</v>
      </c>
      <c r="J10" s="245" t="s">
        <v>19</v>
      </c>
      <c r="K10" s="240">
        <f>SUM(L10*9)</f>
        <v>1772.8200000000002</v>
      </c>
      <c r="L10" s="240">
        <f>SUM(M10*7)</f>
        <v>196.98000000000002</v>
      </c>
      <c r="M10" s="237">
        <v>28.14</v>
      </c>
      <c r="O10" s="272"/>
    </row>
    <row r="11" spans="1:15" ht="15">
      <c r="A11" s="245">
        <v>2</v>
      </c>
      <c r="B11" s="245" t="s">
        <v>20</v>
      </c>
      <c r="C11" s="236">
        <f>SUM(D11*9)</f>
        <v>1207.08</v>
      </c>
      <c r="D11" s="236">
        <f>SUM(E11*7)</f>
        <v>134.12</v>
      </c>
      <c r="E11" s="237">
        <v>19.16</v>
      </c>
      <c r="I11" s="245">
        <v>6</v>
      </c>
      <c r="J11" s="245" t="s">
        <v>20</v>
      </c>
      <c r="K11" s="240">
        <f>SUM(L11*9)</f>
        <v>1311.03</v>
      </c>
      <c r="L11" s="240">
        <f>SUM(M11*7)</f>
        <v>145.67</v>
      </c>
      <c r="M11" s="237">
        <v>20.81</v>
      </c>
      <c r="O11" s="272"/>
    </row>
    <row r="12" spans="1:13" ht="15">
      <c r="A12" s="245">
        <v>3</v>
      </c>
      <c r="B12" s="245" t="s">
        <v>20</v>
      </c>
      <c r="C12" s="236">
        <f>SUM(D12*9)</f>
        <v>1270.08</v>
      </c>
      <c r="D12" s="236">
        <f>SUM(E12*7)</f>
        <v>141.12</v>
      </c>
      <c r="E12" s="237">
        <v>20.16</v>
      </c>
      <c r="I12" s="245">
        <v>7</v>
      </c>
      <c r="J12" s="245" t="s">
        <v>19</v>
      </c>
      <c r="K12" s="238" t="s">
        <v>22</v>
      </c>
      <c r="L12" s="238" t="s">
        <v>6</v>
      </c>
      <c r="M12" s="238" t="s">
        <v>6</v>
      </c>
    </row>
    <row r="13" spans="1:13" ht="12.75">
      <c r="A13" s="245">
        <v>5</v>
      </c>
      <c r="B13" s="245" t="s">
        <v>9</v>
      </c>
      <c r="C13" s="236"/>
      <c r="D13" s="236"/>
      <c r="E13" s="236"/>
      <c r="K13" s="251">
        <f>SUM(K7:K12)</f>
        <v>7183.259999999999</v>
      </c>
      <c r="L13" s="251">
        <f>SUM(L7:L12)</f>
        <v>798.1399999999999</v>
      </c>
      <c r="M13" s="251">
        <f>SUM(M7:M12)</f>
        <v>114.02</v>
      </c>
    </row>
    <row r="14" spans="1:13" ht="15">
      <c r="A14" s="245">
        <v>6</v>
      </c>
      <c r="B14" s="245" t="s">
        <v>23</v>
      </c>
      <c r="C14" s="236">
        <f>SUM(D14*9)</f>
        <v>1557.36</v>
      </c>
      <c r="D14" s="236">
        <f>SUM(E14*7)</f>
        <v>173.04</v>
      </c>
      <c r="E14" s="237">
        <v>24.72</v>
      </c>
      <c r="I14" s="245" t="s">
        <v>6</v>
      </c>
      <c r="K14" s="248"/>
      <c r="L14" s="248"/>
      <c r="M14" s="248"/>
    </row>
    <row r="15" spans="1:13" ht="12.75">
      <c r="A15" s="245">
        <v>7</v>
      </c>
      <c r="B15" s="245" t="s">
        <v>9</v>
      </c>
      <c r="C15" s="236"/>
      <c r="D15" s="236"/>
      <c r="E15" s="236"/>
      <c r="I15" s="244" t="s">
        <v>24</v>
      </c>
      <c r="K15" s="257" t="s">
        <v>6</v>
      </c>
      <c r="L15" s="257" t="s">
        <v>6</v>
      </c>
      <c r="M15" s="257" t="s">
        <v>6</v>
      </c>
    </row>
    <row r="16" spans="1:13" ht="15">
      <c r="A16" s="245">
        <v>8</v>
      </c>
      <c r="B16" s="245" t="s">
        <v>23</v>
      </c>
      <c r="C16" s="236">
        <f aca="true" t="shared" si="0" ref="C16:C23">SUM(D16*9)</f>
        <v>1624.77</v>
      </c>
      <c r="D16" s="236">
        <f aca="true" t="shared" si="1" ref="D16:D23">SUM(E16*7)</f>
        <v>180.53</v>
      </c>
      <c r="E16" s="237">
        <v>25.79</v>
      </c>
      <c r="I16" s="245">
        <v>1</v>
      </c>
      <c r="J16" s="245" t="s">
        <v>25</v>
      </c>
      <c r="K16" s="248"/>
      <c r="L16" s="248"/>
      <c r="M16" s="248" t="s">
        <v>6</v>
      </c>
    </row>
    <row r="17" spans="1:13" ht="15">
      <c r="A17" s="245">
        <v>9</v>
      </c>
      <c r="B17" s="245" t="s">
        <v>23</v>
      </c>
      <c r="C17" s="236">
        <f t="shared" si="0"/>
        <v>1819.44</v>
      </c>
      <c r="D17" s="236">
        <f t="shared" si="1"/>
        <v>202.16</v>
      </c>
      <c r="E17" s="237">
        <v>28.88</v>
      </c>
      <c r="I17" s="245">
        <v>2</v>
      </c>
      <c r="J17" s="245" t="s">
        <v>25</v>
      </c>
      <c r="K17" s="236"/>
      <c r="L17" s="236"/>
      <c r="M17" s="236"/>
    </row>
    <row r="18" spans="1:13" ht="15">
      <c r="A18" s="245">
        <v>10</v>
      </c>
      <c r="B18" s="245" t="s">
        <v>23</v>
      </c>
      <c r="C18" s="236">
        <f t="shared" si="0"/>
        <v>1677.06</v>
      </c>
      <c r="D18" s="236">
        <f t="shared" si="1"/>
        <v>186.34</v>
      </c>
      <c r="E18" s="237">
        <v>26.62</v>
      </c>
      <c r="I18" s="245">
        <v>3</v>
      </c>
      <c r="J18" s="245" t="s">
        <v>20</v>
      </c>
      <c r="K18" s="236">
        <f>SUM(L18*9)</f>
        <v>1450.89</v>
      </c>
      <c r="L18" s="236">
        <f>SUM(M18*7)</f>
        <v>161.21</v>
      </c>
      <c r="M18" s="237">
        <v>23.03</v>
      </c>
    </row>
    <row r="19" spans="1:13" ht="15">
      <c r="A19" s="245">
        <v>11</v>
      </c>
      <c r="B19" s="245" t="s">
        <v>23</v>
      </c>
      <c r="C19" s="236">
        <f t="shared" si="0"/>
        <v>1777.23</v>
      </c>
      <c r="D19" s="236">
        <f t="shared" si="1"/>
        <v>197.47</v>
      </c>
      <c r="E19" s="237">
        <v>28.21</v>
      </c>
      <c r="I19" s="245">
        <v>4</v>
      </c>
      <c r="J19" s="245" t="s">
        <v>20</v>
      </c>
      <c r="K19" s="238">
        <f>SUM(L19*9)</f>
        <v>1315.44</v>
      </c>
      <c r="L19" s="238">
        <f>SUM(M19*7)</f>
        <v>146.16</v>
      </c>
      <c r="M19" s="239">
        <v>20.88</v>
      </c>
    </row>
    <row r="20" spans="1:13" ht="15">
      <c r="A20" s="245">
        <v>12</v>
      </c>
      <c r="B20" s="245" t="s">
        <v>23</v>
      </c>
      <c r="C20" s="236">
        <f t="shared" si="0"/>
        <v>1676.4299999999998</v>
      </c>
      <c r="D20" s="236">
        <f t="shared" si="1"/>
        <v>186.26999999999998</v>
      </c>
      <c r="E20" s="237">
        <v>26.61</v>
      </c>
      <c r="K20" s="251">
        <f>SUM(K17:K19)</f>
        <v>2766.33</v>
      </c>
      <c r="L20" s="251">
        <f>SUM(L17:L19)</f>
        <v>307.37</v>
      </c>
      <c r="M20" s="251">
        <f>SUM(M17:M19)</f>
        <v>43.91</v>
      </c>
    </row>
    <row r="21" spans="1:13" ht="15">
      <c r="A21" s="245">
        <v>13</v>
      </c>
      <c r="B21" s="245" t="s">
        <v>23</v>
      </c>
      <c r="C21" s="236">
        <f t="shared" si="0"/>
        <v>1709.8200000000002</v>
      </c>
      <c r="D21" s="236">
        <f t="shared" si="1"/>
        <v>189.98000000000002</v>
      </c>
      <c r="E21" s="237">
        <v>27.14</v>
      </c>
      <c r="I21" s="245" t="s">
        <v>6</v>
      </c>
      <c r="J21" s="245" t="s">
        <v>6</v>
      </c>
      <c r="K21" s="273" t="s">
        <v>6</v>
      </c>
      <c r="L21" s="273" t="s">
        <v>6</v>
      </c>
      <c r="M21" s="273" t="s">
        <v>6</v>
      </c>
    </row>
    <row r="22" spans="1:13" ht="15">
      <c r="A22" s="245">
        <v>14</v>
      </c>
      <c r="B22" s="245" t="s">
        <v>23</v>
      </c>
      <c r="C22" s="236">
        <f t="shared" si="0"/>
        <v>1526.4900000000002</v>
      </c>
      <c r="D22" s="236">
        <f t="shared" si="1"/>
        <v>169.61</v>
      </c>
      <c r="E22" s="237">
        <v>24.23</v>
      </c>
      <c r="J22" s="245" t="s">
        <v>6</v>
      </c>
      <c r="K22" s="257" t="s">
        <v>6</v>
      </c>
      <c r="L22" s="257" t="s">
        <v>6</v>
      </c>
      <c r="M22" s="257" t="s">
        <v>6</v>
      </c>
    </row>
    <row r="23" spans="1:13" ht="15">
      <c r="A23" s="245">
        <v>15</v>
      </c>
      <c r="B23" s="245" t="s">
        <v>23</v>
      </c>
      <c r="C23" s="238">
        <f t="shared" si="0"/>
        <v>1968.75</v>
      </c>
      <c r="D23" s="238">
        <f t="shared" si="1"/>
        <v>218.75</v>
      </c>
      <c r="E23" s="239">
        <v>31.25</v>
      </c>
      <c r="I23" s="244" t="s">
        <v>26</v>
      </c>
      <c r="K23" s="248"/>
      <c r="L23" s="248"/>
      <c r="M23" s="248"/>
    </row>
    <row r="24" spans="3:13" ht="12.75">
      <c r="C24" s="256">
        <f>SUM(C10:C23)</f>
        <v>18995.13</v>
      </c>
      <c r="D24" s="256">
        <f>SUM(D10:D23)</f>
        <v>2110.5699999999997</v>
      </c>
      <c r="E24" s="256">
        <f>SUM(E10:E23)</f>
        <v>301.51</v>
      </c>
      <c r="F24" s="270"/>
      <c r="H24" s="270"/>
      <c r="I24" s="245">
        <v>1</v>
      </c>
      <c r="J24" s="245" t="s">
        <v>9</v>
      </c>
      <c r="K24" s="248"/>
      <c r="L24" s="248"/>
      <c r="M24" s="248"/>
    </row>
    <row r="25" spans="3:13" ht="12.75">
      <c r="C25" s="257"/>
      <c r="D25" s="257"/>
      <c r="E25" s="257"/>
      <c r="F25" s="268"/>
      <c r="G25" s="268"/>
      <c r="H25" s="268"/>
      <c r="I25" s="245">
        <v>2</v>
      </c>
      <c r="J25" s="245" t="s">
        <v>9</v>
      </c>
      <c r="K25" s="248"/>
      <c r="L25" s="248"/>
      <c r="M25" s="248"/>
    </row>
    <row r="26" spans="1:13" ht="12.75">
      <c r="A26" s="244" t="s">
        <v>27</v>
      </c>
      <c r="C26" s="248"/>
      <c r="D26" s="248"/>
      <c r="E26" s="248"/>
      <c r="F26" s="268" t="s">
        <v>6</v>
      </c>
      <c r="G26" s="268"/>
      <c r="H26" s="268"/>
      <c r="I26" s="245">
        <v>3</v>
      </c>
      <c r="J26" s="245" t="s">
        <v>9</v>
      </c>
      <c r="K26" s="248"/>
      <c r="L26" s="248"/>
      <c r="M26" s="248"/>
    </row>
    <row r="27" spans="1:13" ht="15">
      <c r="A27" s="245">
        <v>2</v>
      </c>
      <c r="B27" s="245" t="s">
        <v>20</v>
      </c>
      <c r="C27" s="236">
        <f>SUM(D27*9)</f>
        <v>1515.1499999999999</v>
      </c>
      <c r="D27" s="236">
        <f>SUM(E27*7)</f>
        <v>168.35</v>
      </c>
      <c r="E27" s="237">
        <v>24.05</v>
      </c>
      <c r="K27" s="248"/>
      <c r="L27" s="248"/>
      <c r="M27" s="248"/>
    </row>
    <row r="28" spans="1:13" ht="15">
      <c r="A28" s="245">
        <v>3</v>
      </c>
      <c r="B28" s="245" t="s">
        <v>20</v>
      </c>
      <c r="C28" s="236">
        <f>SUM(D28*9)</f>
        <v>1375.29</v>
      </c>
      <c r="D28" s="236">
        <f>SUM(E28*7)</f>
        <v>152.81</v>
      </c>
      <c r="E28" s="237">
        <v>21.83</v>
      </c>
      <c r="I28" s="244" t="s">
        <v>28</v>
      </c>
      <c r="K28" s="248"/>
      <c r="L28" s="248"/>
      <c r="M28" s="248"/>
    </row>
    <row r="29" spans="1:13" ht="15">
      <c r="A29" s="248" t="s">
        <v>29</v>
      </c>
      <c r="B29" s="245" t="s">
        <v>20</v>
      </c>
      <c r="C29" s="236">
        <f>SUM(D29*9)</f>
        <v>1065.33</v>
      </c>
      <c r="D29" s="236">
        <f>SUM(E29*7)</f>
        <v>118.37</v>
      </c>
      <c r="E29" s="237">
        <v>16.91</v>
      </c>
      <c r="K29" s="248"/>
      <c r="L29" s="248"/>
      <c r="M29" s="248"/>
    </row>
    <row r="30" spans="1:13" ht="12.75">
      <c r="A30" s="274">
        <v>9</v>
      </c>
      <c r="B30" s="274" t="s">
        <v>20</v>
      </c>
      <c r="C30" s="294">
        <f>SUM(D30*52/3)</f>
        <v>2783.3866666666668</v>
      </c>
      <c r="D30" s="294">
        <f>SUM(E30*7)</f>
        <v>160.58</v>
      </c>
      <c r="E30" s="294">
        <v>22.94</v>
      </c>
      <c r="I30" s="245">
        <v>2</v>
      </c>
      <c r="J30" s="245" t="s">
        <v>9</v>
      </c>
      <c r="K30" s="248"/>
      <c r="L30" s="248"/>
      <c r="M30" s="248"/>
    </row>
    <row r="31" spans="1:13" ht="12.75">
      <c r="A31" s="245">
        <v>5</v>
      </c>
      <c r="B31" s="245" t="s">
        <v>9</v>
      </c>
      <c r="C31" s="236"/>
      <c r="D31" s="236"/>
      <c r="E31" s="236"/>
      <c r="I31" s="245">
        <v>3</v>
      </c>
      <c r="J31" s="245" t="s">
        <v>9</v>
      </c>
      <c r="K31" s="248"/>
      <c r="L31" s="248"/>
      <c r="M31" s="248"/>
    </row>
    <row r="32" spans="1:13" ht="12.75">
      <c r="A32" s="245">
        <v>6</v>
      </c>
      <c r="B32" s="245" t="s">
        <v>9</v>
      </c>
      <c r="C32" s="236"/>
      <c r="D32" s="236"/>
      <c r="E32" s="236"/>
      <c r="K32" s="248"/>
      <c r="L32" s="248"/>
      <c r="M32" s="248"/>
    </row>
    <row r="33" spans="1:13" ht="12.75">
      <c r="A33" s="245">
        <v>7</v>
      </c>
      <c r="B33" s="245" t="s">
        <v>9</v>
      </c>
      <c r="C33" s="236"/>
      <c r="D33" s="236"/>
      <c r="E33" s="236"/>
      <c r="I33" s="244" t="s">
        <v>30</v>
      </c>
      <c r="K33" s="248"/>
      <c r="L33" s="248"/>
      <c r="M33" s="248"/>
    </row>
    <row r="34" spans="1:13" ht="15">
      <c r="A34" s="245">
        <v>8</v>
      </c>
      <c r="B34" s="245" t="s">
        <v>9</v>
      </c>
      <c r="C34" s="236"/>
      <c r="D34" s="236"/>
      <c r="E34" s="236"/>
      <c r="I34" s="245">
        <v>1</v>
      </c>
      <c r="J34" s="245" t="s">
        <v>20</v>
      </c>
      <c r="K34" s="236">
        <f aca="true" t="shared" si="2" ref="K34:K45">SUM(L34*9)</f>
        <v>1196.37</v>
      </c>
      <c r="L34" s="236">
        <f aca="true" t="shared" si="3" ref="L34:L45">SUM(M34*7)</f>
        <v>132.92999999999998</v>
      </c>
      <c r="M34" s="237">
        <v>18.99</v>
      </c>
    </row>
    <row r="35" spans="1:13" ht="15">
      <c r="A35" s="245">
        <v>9</v>
      </c>
      <c r="B35" s="245" t="s">
        <v>9</v>
      </c>
      <c r="C35" s="236"/>
      <c r="D35" s="236"/>
      <c r="E35" s="236"/>
      <c r="I35" s="245">
        <v>2</v>
      </c>
      <c r="J35" s="245" t="s">
        <v>20</v>
      </c>
      <c r="K35" s="236">
        <f t="shared" si="2"/>
        <v>1580.04</v>
      </c>
      <c r="L35" s="236">
        <f t="shared" si="3"/>
        <v>175.56</v>
      </c>
      <c r="M35" s="237">
        <v>25.08</v>
      </c>
    </row>
    <row r="36" spans="1:13" ht="15">
      <c r="A36" s="245">
        <v>10</v>
      </c>
      <c r="B36" s="245" t="s">
        <v>9</v>
      </c>
      <c r="C36" s="236"/>
      <c r="D36" s="236"/>
      <c r="E36" s="236"/>
      <c r="I36" s="245">
        <v>3</v>
      </c>
      <c r="J36" s="245" t="s">
        <v>20</v>
      </c>
      <c r="K36" s="236">
        <f t="shared" si="2"/>
        <v>1474.1999999999998</v>
      </c>
      <c r="L36" s="236">
        <f t="shared" si="3"/>
        <v>163.79999999999998</v>
      </c>
      <c r="M36" s="237">
        <v>23.4</v>
      </c>
    </row>
    <row r="37" spans="1:13" ht="15">
      <c r="A37" s="245">
        <v>11</v>
      </c>
      <c r="B37" s="245" t="s">
        <v>9</v>
      </c>
      <c r="C37" s="236"/>
      <c r="D37" s="236"/>
      <c r="E37" s="236"/>
      <c r="I37" s="245">
        <v>4</v>
      </c>
      <c r="J37" s="245" t="s">
        <v>20</v>
      </c>
      <c r="K37" s="236">
        <f t="shared" si="2"/>
        <v>1527.12</v>
      </c>
      <c r="L37" s="236">
        <f t="shared" si="3"/>
        <v>169.67999999999998</v>
      </c>
      <c r="M37" s="237">
        <v>24.24</v>
      </c>
    </row>
    <row r="38" spans="1:13" ht="15">
      <c r="A38" s="245">
        <v>12</v>
      </c>
      <c r="B38" s="245" t="s">
        <v>20</v>
      </c>
      <c r="C38" s="236">
        <f aca="true" t="shared" si="4" ref="C38:C44">SUM(D38*9)</f>
        <v>1464.75</v>
      </c>
      <c r="D38" s="236">
        <f aca="true" t="shared" si="5" ref="D38:D44">SUM(E38*7)</f>
        <v>162.75</v>
      </c>
      <c r="E38" s="237">
        <v>23.25</v>
      </c>
      <c r="I38" s="245">
        <v>5</v>
      </c>
      <c r="J38" s="245" t="s">
        <v>20</v>
      </c>
      <c r="K38" s="236">
        <f t="shared" si="2"/>
        <v>1612.17</v>
      </c>
      <c r="L38" s="236">
        <f t="shared" si="3"/>
        <v>179.13</v>
      </c>
      <c r="M38" s="237">
        <v>25.59</v>
      </c>
    </row>
    <row r="39" spans="1:13" ht="15">
      <c r="A39" s="245">
        <v>13</v>
      </c>
      <c r="B39" s="245" t="s">
        <v>20</v>
      </c>
      <c r="C39" s="236">
        <f t="shared" si="4"/>
        <v>1183.14</v>
      </c>
      <c r="D39" s="236">
        <f t="shared" si="5"/>
        <v>131.46</v>
      </c>
      <c r="E39" s="237">
        <v>18.78</v>
      </c>
      <c r="I39" s="245">
        <v>6</v>
      </c>
      <c r="J39" s="245" t="s">
        <v>20</v>
      </c>
      <c r="K39" s="236">
        <f t="shared" si="2"/>
        <v>1411.83</v>
      </c>
      <c r="L39" s="236">
        <f t="shared" si="3"/>
        <v>156.87</v>
      </c>
      <c r="M39" s="237">
        <v>22.41</v>
      </c>
    </row>
    <row r="40" spans="1:13" ht="15">
      <c r="A40" s="245">
        <v>14</v>
      </c>
      <c r="B40" s="245" t="s">
        <v>20</v>
      </c>
      <c r="C40" s="236">
        <f t="shared" si="4"/>
        <v>1494.36</v>
      </c>
      <c r="D40" s="236">
        <f t="shared" si="5"/>
        <v>166.04</v>
      </c>
      <c r="E40" s="237">
        <v>23.72</v>
      </c>
      <c r="I40" s="245">
        <v>7</v>
      </c>
      <c r="J40" s="245" t="s">
        <v>20</v>
      </c>
      <c r="K40" s="236">
        <f t="shared" si="2"/>
        <v>1655.64</v>
      </c>
      <c r="L40" s="236">
        <f t="shared" si="3"/>
        <v>183.96</v>
      </c>
      <c r="M40" s="237">
        <v>26.28</v>
      </c>
    </row>
    <row r="41" spans="1:13" ht="15">
      <c r="A41" s="245">
        <v>15</v>
      </c>
      <c r="B41" s="245" t="s">
        <v>20</v>
      </c>
      <c r="C41" s="236">
        <f t="shared" si="4"/>
        <v>1389.1499999999999</v>
      </c>
      <c r="D41" s="236">
        <f t="shared" si="5"/>
        <v>154.35</v>
      </c>
      <c r="E41" s="237">
        <v>22.05</v>
      </c>
      <c r="I41" s="245">
        <v>8</v>
      </c>
      <c r="J41" s="245" t="s">
        <v>20</v>
      </c>
      <c r="K41" s="236">
        <f t="shared" si="2"/>
        <v>1528.38</v>
      </c>
      <c r="L41" s="236">
        <f t="shared" si="3"/>
        <v>169.82000000000002</v>
      </c>
      <c r="M41" s="237">
        <v>24.26</v>
      </c>
    </row>
    <row r="42" spans="1:13" ht="15">
      <c r="A42" s="245">
        <v>16</v>
      </c>
      <c r="B42" s="245" t="s">
        <v>20</v>
      </c>
      <c r="C42" s="236">
        <f t="shared" si="4"/>
        <v>1332.4499999999998</v>
      </c>
      <c r="D42" s="236">
        <f t="shared" si="5"/>
        <v>148.04999999999998</v>
      </c>
      <c r="E42" s="237">
        <v>21.15</v>
      </c>
      <c r="I42" s="245">
        <v>9</v>
      </c>
      <c r="J42" s="245" t="s">
        <v>20</v>
      </c>
      <c r="K42" s="236">
        <f t="shared" si="2"/>
        <v>1632.33</v>
      </c>
      <c r="L42" s="236">
        <f t="shared" si="3"/>
        <v>181.37</v>
      </c>
      <c r="M42" s="237">
        <v>25.91</v>
      </c>
    </row>
    <row r="43" spans="1:13" ht="15">
      <c r="A43" s="245">
        <v>17</v>
      </c>
      <c r="B43" s="245" t="s">
        <v>20</v>
      </c>
      <c r="C43" s="236">
        <f t="shared" si="4"/>
        <v>1539.72</v>
      </c>
      <c r="D43" s="236">
        <f t="shared" si="5"/>
        <v>171.08</v>
      </c>
      <c r="E43" s="237">
        <v>24.44</v>
      </c>
      <c r="I43" s="245">
        <v>10</v>
      </c>
      <c r="J43" s="245" t="s">
        <v>9</v>
      </c>
      <c r="K43" s="236" t="s">
        <v>6</v>
      </c>
      <c r="L43" s="236" t="s">
        <v>6</v>
      </c>
      <c r="M43" s="236"/>
    </row>
    <row r="44" spans="1:13" ht="15">
      <c r="A44" s="245">
        <v>18</v>
      </c>
      <c r="B44" s="245" t="s">
        <v>20</v>
      </c>
      <c r="C44" s="238">
        <f t="shared" si="4"/>
        <v>1323</v>
      </c>
      <c r="D44" s="238">
        <f t="shared" si="5"/>
        <v>147</v>
      </c>
      <c r="E44" s="239">
        <v>21</v>
      </c>
      <c r="I44" s="245">
        <v>11</v>
      </c>
      <c r="J44" s="245" t="s">
        <v>20</v>
      </c>
      <c r="K44" s="236">
        <f t="shared" si="2"/>
        <v>1794.87</v>
      </c>
      <c r="L44" s="236">
        <f t="shared" si="3"/>
        <v>199.42999999999998</v>
      </c>
      <c r="M44" s="237">
        <v>28.49</v>
      </c>
    </row>
    <row r="45" spans="3:13" ht="15">
      <c r="C45" s="256">
        <f>SUM(C27:C44)</f>
        <v>16465.726666666662</v>
      </c>
      <c r="D45" s="251">
        <f>SUM(D27:D44)</f>
        <v>1680.84</v>
      </c>
      <c r="E45" s="251">
        <f>SUM(E27:E44)</f>
        <v>240.12</v>
      </c>
      <c r="F45" s="270"/>
      <c r="H45" s="270"/>
      <c r="I45" s="245">
        <v>12</v>
      </c>
      <c r="J45" s="245" t="s">
        <v>20</v>
      </c>
      <c r="K45" s="236">
        <f t="shared" si="2"/>
        <v>1485.54</v>
      </c>
      <c r="L45" s="236">
        <f t="shared" si="3"/>
        <v>165.06</v>
      </c>
      <c r="M45" s="237">
        <v>23.58</v>
      </c>
    </row>
    <row r="46" spans="3:13" ht="12.75">
      <c r="C46" s="248"/>
      <c r="D46" s="248"/>
      <c r="E46" s="248"/>
      <c r="F46" s="268"/>
      <c r="H46" s="268"/>
      <c r="K46" s="248"/>
      <c r="L46" s="248"/>
      <c r="M46" s="248"/>
    </row>
    <row r="47" spans="1:13" ht="12.75">
      <c r="A47" s="244" t="s">
        <v>32</v>
      </c>
      <c r="C47" s="248"/>
      <c r="D47" s="248"/>
      <c r="E47" s="248"/>
      <c r="I47" s="244" t="s">
        <v>31</v>
      </c>
      <c r="K47" s="248"/>
      <c r="L47" s="248"/>
      <c r="M47" s="248"/>
    </row>
    <row r="48" spans="1:13" ht="15">
      <c r="A48" s="245">
        <v>1</v>
      </c>
      <c r="B48" s="245" t="s">
        <v>33</v>
      </c>
      <c r="C48" s="248"/>
      <c r="D48" s="248"/>
      <c r="E48" s="248" t="s">
        <v>6</v>
      </c>
      <c r="I48" s="245">
        <v>13</v>
      </c>
      <c r="K48" s="236">
        <f aca="true" t="shared" si="6" ref="K48:K54">SUM(L48*9)</f>
        <v>1353.87</v>
      </c>
      <c r="L48" s="236">
        <f aca="true" t="shared" si="7" ref="L48:L54">SUM(M48*7)</f>
        <v>150.42999999999998</v>
      </c>
      <c r="M48" s="237">
        <v>21.49</v>
      </c>
    </row>
    <row r="49" spans="1:13" ht="15">
      <c r="A49" s="245">
        <v>2</v>
      </c>
      <c r="B49" s="274" t="s">
        <v>19</v>
      </c>
      <c r="C49" s="240">
        <f>SUM(D49*9)</f>
        <v>1520.19</v>
      </c>
      <c r="D49" s="240">
        <f>SUM(E49*7)</f>
        <v>168.91</v>
      </c>
      <c r="E49" s="237">
        <v>24.13</v>
      </c>
      <c r="I49" s="245">
        <v>14</v>
      </c>
      <c r="K49" s="236">
        <f t="shared" si="6"/>
        <v>1379.0700000000002</v>
      </c>
      <c r="L49" s="236">
        <f t="shared" si="7"/>
        <v>153.23000000000002</v>
      </c>
      <c r="M49" s="237">
        <v>21.89</v>
      </c>
    </row>
    <row r="50" spans="1:13" ht="15">
      <c r="A50" s="274">
        <v>3</v>
      </c>
      <c r="B50" s="274" t="s">
        <v>19</v>
      </c>
      <c r="C50" s="275">
        <f>SUM(D50*52/3)</f>
        <v>2905.933333333334</v>
      </c>
      <c r="D50" s="275">
        <f>SUM(E50*7)</f>
        <v>167.65</v>
      </c>
      <c r="E50" s="276">
        <v>23.95</v>
      </c>
      <c r="I50" s="245">
        <v>15</v>
      </c>
      <c r="K50" s="236">
        <f t="shared" si="6"/>
        <v>1193.22</v>
      </c>
      <c r="L50" s="236">
        <f t="shared" si="7"/>
        <v>132.58</v>
      </c>
      <c r="M50" s="237">
        <v>18.94</v>
      </c>
    </row>
    <row r="51" spans="1:13" ht="15">
      <c r="A51" s="245">
        <v>4</v>
      </c>
      <c r="B51" s="245" t="s">
        <v>19</v>
      </c>
      <c r="C51" s="240">
        <f>SUM(D51*9)</f>
        <v>1593.8999999999999</v>
      </c>
      <c r="D51" s="240">
        <f>SUM(E51*7)</f>
        <v>177.1</v>
      </c>
      <c r="E51" s="237">
        <v>25.3</v>
      </c>
      <c r="I51" s="245">
        <v>16</v>
      </c>
      <c r="K51" s="236">
        <f t="shared" si="6"/>
        <v>1147.86</v>
      </c>
      <c r="L51" s="236">
        <f t="shared" si="7"/>
        <v>127.53999999999999</v>
      </c>
      <c r="M51" s="237">
        <v>18.22</v>
      </c>
    </row>
    <row r="52" spans="1:13" ht="15">
      <c r="A52" s="245">
        <v>5</v>
      </c>
      <c r="B52" s="245" t="s">
        <v>20</v>
      </c>
      <c r="C52" s="240">
        <f>SUM(D52*9)</f>
        <v>1408.0500000000002</v>
      </c>
      <c r="D52" s="240">
        <f>SUM(E52*7)</f>
        <v>156.45000000000002</v>
      </c>
      <c r="E52" s="237">
        <v>22.35</v>
      </c>
      <c r="I52" s="245">
        <v>17</v>
      </c>
      <c r="K52" s="236">
        <f t="shared" si="6"/>
        <v>1434.5099999999998</v>
      </c>
      <c r="L52" s="236">
        <f t="shared" si="7"/>
        <v>159.39</v>
      </c>
      <c r="M52" s="237">
        <v>22.77</v>
      </c>
    </row>
    <row r="53" spans="1:13" ht="15">
      <c r="A53" s="245">
        <v>6</v>
      </c>
      <c r="B53" s="245" t="s">
        <v>20</v>
      </c>
      <c r="C53" s="238">
        <f>SUM(D53*9)</f>
        <v>1593.8999999999999</v>
      </c>
      <c r="D53" s="238">
        <f>SUM(E53*7)</f>
        <v>177.1</v>
      </c>
      <c r="E53" s="239">
        <v>25.3</v>
      </c>
      <c r="I53" s="245">
        <v>18</v>
      </c>
      <c r="K53" s="236">
        <f t="shared" si="6"/>
        <v>1266.9299999999998</v>
      </c>
      <c r="L53" s="236">
        <f t="shared" si="7"/>
        <v>140.76999999999998</v>
      </c>
      <c r="M53" s="237">
        <v>20.11</v>
      </c>
    </row>
    <row r="54" spans="3:13" ht="15">
      <c r="C54" s="256">
        <f>SUM(C49:C53)</f>
        <v>9021.973333333333</v>
      </c>
      <c r="D54" s="256">
        <f>SUM(D49:D53)</f>
        <v>847.21</v>
      </c>
      <c r="E54" s="256">
        <f>SUM(E49:E53)</f>
        <v>121.02999999999999</v>
      </c>
      <c r="F54" s="270"/>
      <c r="H54" s="270"/>
      <c r="I54" s="245">
        <v>19</v>
      </c>
      <c r="K54" s="236">
        <f t="shared" si="6"/>
        <v>1181.88</v>
      </c>
      <c r="L54" s="236">
        <f t="shared" si="7"/>
        <v>131.32000000000002</v>
      </c>
      <c r="M54" s="237">
        <v>18.76</v>
      </c>
    </row>
    <row r="55" spans="1:13" ht="12.75">
      <c r="A55" s="277" t="s">
        <v>6</v>
      </c>
      <c r="C55" s="248"/>
      <c r="D55" s="248"/>
      <c r="E55" s="248"/>
      <c r="F55" s="268"/>
      <c r="H55" s="268"/>
      <c r="I55" s="245">
        <v>20</v>
      </c>
      <c r="J55" s="245" t="s">
        <v>9</v>
      </c>
      <c r="K55" s="236"/>
      <c r="L55" s="236"/>
      <c r="M55" s="236"/>
    </row>
    <row r="56" spans="1:13" ht="12.75">
      <c r="A56" s="277"/>
      <c r="C56" s="248"/>
      <c r="D56" s="248"/>
      <c r="E56" s="248"/>
      <c r="I56" s="245">
        <v>21</v>
      </c>
      <c r="J56" s="245" t="s">
        <v>9</v>
      </c>
      <c r="K56" s="238"/>
      <c r="L56" s="238"/>
      <c r="M56" s="238"/>
    </row>
    <row r="57" spans="1:13" ht="12.75">
      <c r="A57" s="277"/>
      <c r="K57" s="251">
        <f>SUM(K34:K56)</f>
        <v>25855.83</v>
      </c>
      <c r="L57" s="251">
        <f>SUM(L34:L56)</f>
        <v>2872.87</v>
      </c>
      <c r="M57" s="251">
        <f>SUM(M34:M56)</f>
        <v>410.40999999999997</v>
      </c>
    </row>
    <row r="58" spans="1:13" ht="12.75">
      <c r="A58" s="244" t="s">
        <v>35</v>
      </c>
      <c r="C58" s="245"/>
      <c r="D58" s="245"/>
      <c r="E58" s="245"/>
      <c r="K58" s="278" t="s">
        <v>6</v>
      </c>
      <c r="L58" s="278" t="s">
        <v>34</v>
      </c>
      <c r="M58" s="278" t="s">
        <v>6</v>
      </c>
    </row>
    <row r="59" spans="1:13" ht="15">
      <c r="A59" s="245">
        <v>1</v>
      </c>
      <c r="B59" s="245" t="s">
        <v>20</v>
      </c>
      <c r="C59" s="236">
        <f>SUM(D59*9)</f>
        <v>1379.0700000000002</v>
      </c>
      <c r="D59" s="236">
        <f>SUM(E59*7)</f>
        <v>153.23000000000002</v>
      </c>
      <c r="E59" s="237">
        <v>21.89</v>
      </c>
      <c r="K59" s="270"/>
      <c r="L59" s="270"/>
      <c r="M59" s="279"/>
    </row>
    <row r="60" spans="1:9" ht="15">
      <c r="A60" s="245">
        <v>2</v>
      </c>
      <c r="B60" s="245" t="s">
        <v>20</v>
      </c>
      <c r="C60" s="236">
        <f aca="true" t="shared" si="8" ref="C60:C69">SUM(D60*9)</f>
        <v>1580.04</v>
      </c>
      <c r="D60" s="236">
        <f aca="true" t="shared" si="9" ref="D60:D69">SUM(E60*7)</f>
        <v>175.56</v>
      </c>
      <c r="E60" s="237">
        <v>25.08</v>
      </c>
      <c r="I60" s="244" t="s">
        <v>36</v>
      </c>
    </row>
    <row r="61" spans="1:13" ht="15">
      <c r="A61" s="245">
        <v>3</v>
      </c>
      <c r="B61" s="245" t="s">
        <v>20</v>
      </c>
      <c r="C61" s="236">
        <f t="shared" si="8"/>
        <v>1527.12</v>
      </c>
      <c r="D61" s="236">
        <f t="shared" si="9"/>
        <v>169.67999999999998</v>
      </c>
      <c r="E61" s="237">
        <v>24.24</v>
      </c>
      <c r="I61" s="245">
        <v>1</v>
      </c>
      <c r="J61" s="258" t="s">
        <v>37</v>
      </c>
      <c r="L61" s="258" t="s">
        <v>38</v>
      </c>
      <c r="M61" s="258" t="s">
        <v>6</v>
      </c>
    </row>
    <row r="62" spans="1:13" ht="15">
      <c r="A62" s="245">
        <v>4</v>
      </c>
      <c r="B62" s="245" t="s">
        <v>20</v>
      </c>
      <c r="C62" s="236">
        <f t="shared" si="8"/>
        <v>1336.23</v>
      </c>
      <c r="D62" s="236">
        <f t="shared" si="9"/>
        <v>148.47</v>
      </c>
      <c r="E62" s="237">
        <v>21.21</v>
      </c>
      <c r="I62" s="245">
        <v>2</v>
      </c>
      <c r="J62" s="258" t="s">
        <v>9</v>
      </c>
      <c r="K62" s="258" t="s">
        <v>6</v>
      </c>
      <c r="L62" s="258" t="s">
        <v>6</v>
      </c>
      <c r="M62" s="258" t="s">
        <v>6</v>
      </c>
    </row>
    <row r="63" spans="1:13" ht="15">
      <c r="A63" s="245">
        <v>5</v>
      </c>
      <c r="B63" s="245" t="s">
        <v>9</v>
      </c>
      <c r="C63" s="236" t="s">
        <v>6</v>
      </c>
      <c r="D63" s="236" t="s">
        <v>6</v>
      </c>
      <c r="E63" s="236"/>
      <c r="I63" s="245">
        <v>3</v>
      </c>
      <c r="J63" s="245" t="s">
        <v>20</v>
      </c>
      <c r="K63" s="241">
        <f aca="true" t="shared" si="10" ref="K63:K69">SUM(L63*9)</f>
        <v>1094.94</v>
      </c>
      <c r="L63" s="241">
        <f aca="true" t="shared" si="11" ref="L63:L69">SUM(M63*7)</f>
        <v>121.66</v>
      </c>
      <c r="M63" s="237">
        <v>17.38</v>
      </c>
    </row>
    <row r="64" spans="1:13" ht="15">
      <c r="A64" s="245">
        <v>6</v>
      </c>
      <c r="B64" s="245" t="s">
        <v>20</v>
      </c>
      <c r="C64" s="236">
        <f t="shared" si="8"/>
        <v>1743.84</v>
      </c>
      <c r="D64" s="236">
        <f t="shared" si="9"/>
        <v>193.76</v>
      </c>
      <c r="E64" s="237">
        <v>27.68</v>
      </c>
      <c r="I64" s="245">
        <v>4</v>
      </c>
      <c r="J64" s="245" t="s">
        <v>20</v>
      </c>
      <c r="K64" s="241">
        <f t="shared" si="10"/>
        <v>1505.6999999999998</v>
      </c>
      <c r="L64" s="241">
        <f t="shared" si="11"/>
        <v>167.29999999999998</v>
      </c>
      <c r="M64" s="237">
        <v>23.9</v>
      </c>
    </row>
    <row r="65" spans="1:13" ht="15">
      <c r="A65" s="245">
        <v>7</v>
      </c>
      <c r="B65" s="245" t="s">
        <v>20</v>
      </c>
      <c r="C65" s="236">
        <f t="shared" si="8"/>
        <v>1304.1000000000001</v>
      </c>
      <c r="D65" s="236">
        <f t="shared" si="9"/>
        <v>144.9</v>
      </c>
      <c r="E65" s="237">
        <v>20.7</v>
      </c>
      <c r="I65" s="245">
        <v>5</v>
      </c>
      <c r="J65" s="245" t="s">
        <v>20</v>
      </c>
      <c r="K65" s="241">
        <f t="shared" si="10"/>
        <v>1193.22</v>
      </c>
      <c r="L65" s="241">
        <f t="shared" si="11"/>
        <v>132.58</v>
      </c>
      <c r="M65" s="237">
        <v>18.94</v>
      </c>
    </row>
    <row r="66" spans="1:13" ht="15">
      <c r="A66" s="245">
        <v>8</v>
      </c>
      <c r="B66" s="245" t="s">
        <v>20</v>
      </c>
      <c r="C66" s="236">
        <f t="shared" si="8"/>
        <v>1743.84</v>
      </c>
      <c r="D66" s="236">
        <f t="shared" si="9"/>
        <v>193.76</v>
      </c>
      <c r="E66" s="237">
        <v>27.68</v>
      </c>
      <c r="I66" s="245">
        <v>6</v>
      </c>
      <c r="J66" s="258" t="s">
        <v>9</v>
      </c>
      <c r="K66" s="241" t="s">
        <v>6</v>
      </c>
      <c r="L66" s="241" t="s">
        <v>6</v>
      </c>
      <c r="M66" s="241"/>
    </row>
    <row r="67" spans="1:13" ht="15">
      <c r="A67" s="245">
        <v>9</v>
      </c>
      <c r="B67" s="245" t="s">
        <v>20</v>
      </c>
      <c r="C67" s="236">
        <f t="shared" si="8"/>
        <v>1656.8999999999999</v>
      </c>
      <c r="D67" s="236">
        <f t="shared" si="9"/>
        <v>184.1</v>
      </c>
      <c r="E67" s="237">
        <v>26.3</v>
      </c>
      <c r="I67" s="245">
        <v>7</v>
      </c>
      <c r="J67" s="245" t="s">
        <v>20</v>
      </c>
      <c r="K67" s="241">
        <f t="shared" si="10"/>
        <v>1023.1199999999999</v>
      </c>
      <c r="L67" s="241">
        <f t="shared" si="11"/>
        <v>113.67999999999999</v>
      </c>
      <c r="M67" s="237">
        <v>16.24</v>
      </c>
    </row>
    <row r="68" spans="1:13" ht="15">
      <c r="A68" s="245">
        <v>10</v>
      </c>
      <c r="B68" s="245" t="s">
        <v>20</v>
      </c>
      <c r="C68" s="236">
        <f t="shared" si="8"/>
        <v>1669.5</v>
      </c>
      <c r="D68" s="236">
        <f t="shared" si="9"/>
        <v>185.5</v>
      </c>
      <c r="E68" s="237">
        <v>26.5</v>
      </c>
      <c r="I68" s="245">
        <v>8</v>
      </c>
      <c r="J68" s="245" t="s">
        <v>20</v>
      </c>
      <c r="K68" s="241">
        <f t="shared" si="10"/>
        <v>1502.5500000000002</v>
      </c>
      <c r="L68" s="241">
        <f t="shared" si="11"/>
        <v>166.95000000000002</v>
      </c>
      <c r="M68" s="237">
        <v>23.85</v>
      </c>
    </row>
    <row r="69" spans="1:13" ht="15">
      <c r="A69" s="245">
        <v>11</v>
      </c>
      <c r="B69" s="245" t="s">
        <v>20</v>
      </c>
      <c r="C69" s="238">
        <f t="shared" si="8"/>
        <v>1828.2599999999998</v>
      </c>
      <c r="D69" s="238">
        <f t="shared" si="9"/>
        <v>203.14</v>
      </c>
      <c r="E69" s="239">
        <v>29.02</v>
      </c>
      <c r="I69" s="245">
        <v>9</v>
      </c>
      <c r="J69" s="245" t="s">
        <v>19</v>
      </c>
      <c r="K69" s="242">
        <f t="shared" si="10"/>
        <v>1202.67</v>
      </c>
      <c r="L69" s="242">
        <f t="shared" si="11"/>
        <v>133.63</v>
      </c>
      <c r="M69" s="239">
        <v>19.09</v>
      </c>
    </row>
    <row r="70" spans="3:13" ht="12.75">
      <c r="C70" s="280">
        <f>SUM(C59:C69)</f>
        <v>15768.9</v>
      </c>
      <c r="D70" s="253">
        <f>SUM(D59:D69)</f>
        <v>1752.1</v>
      </c>
      <c r="E70" s="253">
        <f>SUM(E59:E69)</f>
        <v>250.3</v>
      </c>
      <c r="I70" s="245" t="s">
        <v>6</v>
      </c>
      <c r="J70" s="245" t="s">
        <v>6</v>
      </c>
      <c r="K70" s="259">
        <f>SUM(K61:K69)</f>
        <v>7522.2</v>
      </c>
      <c r="L70" s="259">
        <f>SUM(L61:L69)</f>
        <v>835.8</v>
      </c>
      <c r="M70" s="259">
        <f>SUM(M61:M69)</f>
        <v>119.4</v>
      </c>
    </row>
    <row r="71" spans="3:13" ht="12.75">
      <c r="C71" s="248"/>
      <c r="D71" s="248"/>
      <c r="E71" s="248"/>
      <c r="I71" s="245" t="s">
        <v>6</v>
      </c>
      <c r="J71" s="245" t="s">
        <v>6</v>
      </c>
      <c r="K71" s="260" t="s">
        <v>6</v>
      </c>
      <c r="L71" s="260" t="s">
        <v>6</v>
      </c>
      <c r="M71" s="260" t="s">
        <v>6</v>
      </c>
    </row>
    <row r="72" spans="1:13" ht="12.75">
      <c r="A72" s="244" t="s">
        <v>40</v>
      </c>
      <c r="C72" s="248"/>
      <c r="D72" s="248"/>
      <c r="E72" s="248"/>
      <c r="I72" s="244" t="s">
        <v>39</v>
      </c>
      <c r="K72" s="261" t="s">
        <v>6</v>
      </c>
      <c r="L72" s="261" t="s">
        <v>6</v>
      </c>
      <c r="M72" s="261" t="s">
        <v>6</v>
      </c>
    </row>
    <row r="73" spans="1:13" ht="15">
      <c r="A73" s="245">
        <v>1</v>
      </c>
      <c r="B73" s="245" t="s">
        <v>23</v>
      </c>
      <c r="C73" s="236">
        <f aca="true" t="shared" si="12" ref="C73:C81">SUM(D73*9)</f>
        <v>1873.62</v>
      </c>
      <c r="D73" s="240">
        <f aca="true" t="shared" si="13" ref="D73:D81">SUM(E73*7)</f>
        <v>208.17999999999998</v>
      </c>
      <c r="E73" s="237">
        <v>29.74</v>
      </c>
      <c r="I73" s="245">
        <v>1</v>
      </c>
      <c r="J73" s="245" t="s">
        <v>20</v>
      </c>
      <c r="K73" s="241">
        <f aca="true" t="shared" si="14" ref="K73:K99">SUM(L73*9)</f>
        <v>1193.22</v>
      </c>
      <c r="L73" s="243">
        <f aca="true" t="shared" si="15" ref="L73:L99">SUM(M73*7)</f>
        <v>132.58</v>
      </c>
      <c r="M73" s="237">
        <v>18.94</v>
      </c>
    </row>
    <row r="74" spans="1:13" ht="15">
      <c r="A74" s="245">
        <v>2</v>
      </c>
      <c r="B74" s="245" t="s">
        <v>19</v>
      </c>
      <c r="C74" s="236">
        <f t="shared" si="12"/>
        <v>1884.33</v>
      </c>
      <c r="D74" s="240">
        <f t="shared" si="13"/>
        <v>209.37</v>
      </c>
      <c r="E74" s="237">
        <v>29.91</v>
      </c>
      <c r="I74" s="245">
        <v>2</v>
      </c>
      <c r="J74" s="245" t="s">
        <v>20</v>
      </c>
      <c r="K74" s="241">
        <f t="shared" si="14"/>
        <v>1193.22</v>
      </c>
      <c r="L74" s="243">
        <f t="shared" si="15"/>
        <v>132.58</v>
      </c>
      <c r="M74" s="237">
        <v>18.94</v>
      </c>
    </row>
    <row r="75" spans="1:13" ht="15">
      <c r="A75" s="245">
        <v>3</v>
      </c>
      <c r="B75" s="245" t="s">
        <v>19</v>
      </c>
      <c r="C75" s="236">
        <f t="shared" si="12"/>
        <v>1917.09</v>
      </c>
      <c r="D75" s="240">
        <f t="shared" si="13"/>
        <v>213.01</v>
      </c>
      <c r="E75" s="237">
        <v>30.43</v>
      </c>
      <c r="I75" s="245">
        <v>3</v>
      </c>
      <c r="J75" s="245" t="s">
        <v>20</v>
      </c>
      <c r="K75" s="241">
        <f t="shared" si="14"/>
        <v>1193.22</v>
      </c>
      <c r="L75" s="243">
        <f t="shared" si="15"/>
        <v>132.58</v>
      </c>
      <c r="M75" s="237">
        <v>18.94</v>
      </c>
    </row>
    <row r="76" spans="1:13" ht="15">
      <c r="A76" s="245">
        <v>4</v>
      </c>
      <c r="B76" s="245" t="s">
        <v>19</v>
      </c>
      <c r="C76" s="236">
        <f t="shared" si="12"/>
        <v>1951.11</v>
      </c>
      <c r="D76" s="240">
        <f t="shared" si="13"/>
        <v>216.79</v>
      </c>
      <c r="E76" s="237">
        <v>30.97</v>
      </c>
      <c r="I76" s="245">
        <v>4</v>
      </c>
      <c r="J76" s="245" t="s">
        <v>20</v>
      </c>
      <c r="K76" s="241">
        <f t="shared" si="14"/>
        <v>1193.22</v>
      </c>
      <c r="L76" s="243">
        <f t="shared" si="15"/>
        <v>132.58</v>
      </c>
      <c r="M76" s="237">
        <v>18.94</v>
      </c>
    </row>
    <row r="77" spans="1:13" ht="15">
      <c r="A77" s="245">
        <v>5</v>
      </c>
      <c r="B77" s="245" t="s">
        <v>19</v>
      </c>
      <c r="C77" s="236">
        <f t="shared" si="12"/>
        <v>1970.0099999999998</v>
      </c>
      <c r="D77" s="240">
        <f t="shared" si="13"/>
        <v>218.89</v>
      </c>
      <c r="E77" s="237">
        <v>31.27</v>
      </c>
      <c r="I77" s="245">
        <v>5</v>
      </c>
      <c r="J77" s="245" t="s">
        <v>20</v>
      </c>
      <c r="K77" s="241">
        <f t="shared" si="14"/>
        <v>1096.83</v>
      </c>
      <c r="L77" s="243">
        <f t="shared" si="15"/>
        <v>121.87</v>
      </c>
      <c r="M77" s="237">
        <v>17.41</v>
      </c>
    </row>
    <row r="78" spans="1:13" ht="15">
      <c r="A78" s="245">
        <v>6</v>
      </c>
      <c r="B78" s="245" t="s">
        <v>19</v>
      </c>
      <c r="C78" s="236">
        <f t="shared" si="12"/>
        <v>2055.69</v>
      </c>
      <c r="D78" s="240">
        <f t="shared" si="13"/>
        <v>228.41000000000003</v>
      </c>
      <c r="E78" s="237">
        <v>32.63</v>
      </c>
      <c r="I78" s="245">
        <v>6</v>
      </c>
      <c r="J78" s="245" t="s">
        <v>20</v>
      </c>
      <c r="K78" s="241">
        <f t="shared" si="14"/>
        <v>1096.83</v>
      </c>
      <c r="L78" s="243">
        <f t="shared" si="15"/>
        <v>121.87</v>
      </c>
      <c r="M78" s="237">
        <v>17.41</v>
      </c>
    </row>
    <row r="79" spans="1:13" ht="15">
      <c r="A79" s="245">
        <v>7</v>
      </c>
      <c r="B79" s="245" t="s">
        <v>19</v>
      </c>
      <c r="C79" s="236">
        <f t="shared" si="12"/>
        <v>2003.3999999999999</v>
      </c>
      <c r="D79" s="240">
        <f t="shared" si="13"/>
        <v>222.6</v>
      </c>
      <c r="E79" s="237">
        <v>31.8</v>
      </c>
      <c r="I79" s="245">
        <v>7</v>
      </c>
      <c r="J79" s="245" t="s">
        <v>20</v>
      </c>
      <c r="K79" s="241">
        <f t="shared" si="14"/>
        <v>1193.22</v>
      </c>
      <c r="L79" s="243">
        <f t="shared" si="15"/>
        <v>132.58</v>
      </c>
      <c r="M79" s="237">
        <v>18.94</v>
      </c>
    </row>
    <row r="80" spans="1:13" ht="15">
      <c r="A80" s="245">
        <v>8</v>
      </c>
      <c r="B80" s="245" t="s">
        <v>19</v>
      </c>
      <c r="C80" s="236">
        <f t="shared" si="12"/>
        <v>2023.5599999999997</v>
      </c>
      <c r="D80" s="240">
        <f t="shared" si="13"/>
        <v>224.83999999999997</v>
      </c>
      <c r="E80" s="237">
        <v>32.12</v>
      </c>
      <c r="I80" s="245">
        <v>8</v>
      </c>
      <c r="J80" s="245" t="s">
        <v>20</v>
      </c>
      <c r="K80" s="241">
        <f t="shared" si="14"/>
        <v>1267.56</v>
      </c>
      <c r="L80" s="243">
        <f t="shared" si="15"/>
        <v>140.84</v>
      </c>
      <c r="M80" s="237">
        <v>20.12</v>
      </c>
    </row>
    <row r="81" spans="1:13" ht="15">
      <c r="A81" s="245">
        <v>9</v>
      </c>
      <c r="B81" s="245" t="s">
        <v>19</v>
      </c>
      <c r="C81" s="238">
        <f t="shared" si="12"/>
        <v>1981.3500000000001</v>
      </c>
      <c r="D81" s="238">
        <f t="shared" si="13"/>
        <v>220.15</v>
      </c>
      <c r="E81" s="239">
        <v>31.45</v>
      </c>
      <c r="I81" s="248" t="s">
        <v>41</v>
      </c>
      <c r="J81" s="245" t="s">
        <v>20</v>
      </c>
      <c r="K81" s="241">
        <f t="shared" si="14"/>
        <v>1096.83</v>
      </c>
      <c r="L81" s="243">
        <f t="shared" si="15"/>
        <v>121.87</v>
      </c>
      <c r="M81" s="237">
        <v>17.41</v>
      </c>
    </row>
    <row r="82" spans="3:13" ht="15">
      <c r="C82" s="251">
        <f>SUM(C73:C81)</f>
        <v>17660.16</v>
      </c>
      <c r="D82" s="251">
        <f>SUM(D73:D81)</f>
        <v>1962.2399999999998</v>
      </c>
      <c r="E82" s="253">
        <f>SUM(E73:E81)</f>
        <v>280.32</v>
      </c>
      <c r="I82" s="245">
        <v>9</v>
      </c>
      <c r="J82" s="245" t="s">
        <v>20</v>
      </c>
      <c r="K82" s="241">
        <f t="shared" si="14"/>
        <v>1193.22</v>
      </c>
      <c r="L82" s="243">
        <f t="shared" si="15"/>
        <v>132.58</v>
      </c>
      <c r="M82" s="237">
        <v>18.94</v>
      </c>
    </row>
    <row r="83" spans="3:13" ht="15">
      <c r="C83" s="248"/>
      <c r="D83" s="248"/>
      <c r="E83" s="248"/>
      <c r="I83" s="245">
        <v>10</v>
      </c>
      <c r="J83" s="245" t="s">
        <v>20</v>
      </c>
      <c r="K83" s="241">
        <f t="shared" si="14"/>
        <v>1096.83</v>
      </c>
      <c r="L83" s="243">
        <f t="shared" si="15"/>
        <v>121.87</v>
      </c>
      <c r="M83" s="237">
        <v>17.41</v>
      </c>
    </row>
    <row r="84" spans="1:13" ht="15">
      <c r="A84" s="244" t="s">
        <v>42</v>
      </c>
      <c r="C84" s="248"/>
      <c r="D84" s="248"/>
      <c r="E84" s="248"/>
      <c r="I84" s="245">
        <v>11</v>
      </c>
      <c r="J84" s="245" t="s">
        <v>20</v>
      </c>
      <c r="K84" s="241">
        <f t="shared" si="14"/>
        <v>1193.22</v>
      </c>
      <c r="L84" s="243">
        <f t="shared" si="15"/>
        <v>132.58</v>
      </c>
      <c r="M84" s="237">
        <v>18.94</v>
      </c>
    </row>
    <row r="85" spans="1:13" ht="15">
      <c r="A85" s="245">
        <v>10</v>
      </c>
      <c r="B85" s="245" t="s">
        <v>20</v>
      </c>
      <c r="C85" s="236">
        <f>SUM(D85*9)</f>
        <v>1546.6499999999999</v>
      </c>
      <c r="D85" s="240">
        <f aca="true" t="shared" si="16" ref="D85:D96">SUM(E85*7)</f>
        <v>171.85</v>
      </c>
      <c r="E85" s="237">
        <v>24.55</v>
      </c>
      <c r="I85" s="245">
        <v>12</v>
      </c>
      <c r="J85" s="245" t="s">
        <v>20</v>
      </c>
      <c r="K85" s="241">
        <f t="shared" si="14"/>
        <v>1193.22</v>
      </c>
      <c r="L85" s="243">
        <f t="shared" si="15"/>
        <v>132.58</v>
      </c>
      <c r="M85" s="237">
        <v>18.94</v>
      </c>
    </row>
    <row r="86" spans="1:13" ht="15">
      <c r="A86" s="245">
        <v>11</v>
      </c>
      <c r="B86" s="245" t="s">
        <v>20</v>
      </c>
      <c r="C86" s="236">
        <f aca="true" t="shared" si="17" ref="C86:C96">SUM(D86*9)</f>
        <v>1568.0700000000002</v>
      </c>
      <c r="D86" s="240">
        <f t="shared" si="16"/>
        <v>174.23000000000002</v>
      </c>
      <c r="E86" s="237">
        <v>24.89</v>
      </c>
      <c r="I86" s="245">
        <v>13</v>
      </c>
      <c r="J86" s="245" t="s">
        <v>20</v>
      </c>
      <c r="K86" s="241">
        <f t="shared" si="14"/>
        <v>1193.22</v>
      </c>
      <c r="L86" s="243">
        <f t="shared" si="15"/>
        <v>132.58</v>
      </c>
      <c r="M86" s="237">
        <v>18.94</v>
      </c>
    </row>
    <row r="87" spans="1:13" ht="15">
      <c r="A87" s="245">
        <v>12</v>
      </c>
      <c r="B87" s="245" t="s">
        <v>19</v>
      </c>
      <c r="C87" s="236">
        <f t="shared" si="17"/>
        <v>1527.75</v>
      </c>
      <c r="D87" s="240">
        <f t="shared" si="16"/>
        <v>169.75</v>
      </c>
      <c r="E87" s="237">
        <v>24.25</v>
      </c>
      <c r="I87" s="245">
        <v>14</v>
      </c>
      <c r="J87" s="245" t="s">
        <v>20</v>
      </c>
      <c r="K87" s="241">
        <f t="shared" si="14"/>
        <v>1193.22</v>
      </c>
      <c r="L87" s="243">
        <f t="shared" si="15"/>
        <v>132.58</v>
      </c>
      <c r="M87" s="237">
        <v>18.94</v>
      </c>
    </row>
    <row r="88" spans="1:13" ht="15">
      <c r="A88" s="245">
        <v>13</v>
      </c>
      <c r="B88" s="245" t="s">
        <v>19</v>
      </c>
      <c r="C88" s="236">
        <f t="shared" si="17"/>
        <v>1678.3200000000002</v>
      </c>
      <c r="D88" s="240">
        <f t="shared" si="16"/>
        <v>186.48000000000002</v>
      </c>
      <c r="E88" s="237">
        <v>26.64</v>
      </c>
      <c r="I88" s="245">
        <v>15</v>
      </c>
      <c r="J88" s="245" t="s">
        <v>20</v>
      </c>
      <c r="K88" s="241">
        <f t="shared" si="14"/>
        <v>1193.22</v>
      </c>
      <c r="L88" s="243">
        <f t="shared" si="15"/>
        <v>132.58</v>
      </c>
      <c r="M88" s="237">
        <v>18.94</v>
      </c>
    </row>
    <row r="89" spans="1:13" ht="15">
      <c r="A89" s="245">
        <v>14</v>
      </c>
      <c r="B89" s="245" t="s">
        <v>20</v>
      </c>
      <c r="C89" s="236">
        <f t="shared" si="17"/>
        <v>1323</v>
      </c>
      <c r="D89" s="240">
        <f t="shared" si="16"/>
        <v>147</v>
      </c>
      <c r="E89" s="237">
        <v>21</v>
      </c>
      <c r="I89" s="245">
        <v>16</v>
      </c>
      <c r="J89" s="245" t="s">
        <v>20</v>
      </c>
      <c r="K89" s="241">
        <f t="shared" si="14"/>
        <v>1096.83</v>
      </c>
      <c r="L89" s="243">
        <f t="shared" si="15"/>
        <v>121.87</v>
      </c>
      <c r="M89" s="237">
        <v>17.41</v>
      </c>
    </row>
    <row r="90" spans="1:13" ht="15">
      <c r="A90" s="245">
        <v>15</v>
      </c>
      <c r="B90" s="245" t="s">
        <v>20</v>
      </c>
      <c r="C90" s="236">
        <f t="shared" si="17"/>
        <v>1557.9900000000002</v>
      </c>
      <c r="D90" s="240">
        <f t="shared" si="16"/>
        <v>173.11</v>
      </c>
      <c r="E90" s="237">
        <v>24.73</v>
      </c>
      <c r="I90" s="245">
        <v>17</v>
      </c>
      <c r="J90" s="245" t="s">
        <v>20</v>
      </c>
      <c r="K90" s="241">
        <f t="shared" si="14"/>
        <v>1096.83</v>
      </c>
      <c r="L90" s="243">
        <f t="shared" si="15"/>
        <v>121.87</v>
      </c>
      <c r="M90" s="237">
        <v>17.41</v>
      </c>
    </row>
    <row r="91" spans="1:13" ht="15">
      <c r="A91" s="245">
        <v>16</v>
      </c>
      <c r="B91" s="245" t="s">
        <v>20</v>
      </c>
      <c r="C91" s="236">
        <f t="shared" si="17"/>
        <v>1284.5700000000002</v>
      </c>
      <c r="D91" s="240">
        <f t="shared" si="16"/>
        <v>142.73000000000002</v>
      </c>
      <c r="E91" s="237">
        <v>20.39</v>
      </c>
      <c r="I91" s="245">
        <v>18</v>
      </c>
      <c r="J91" s="245" t="s">
        <v>20</v>
      </c>
      <c r="K91" s="241">
        <f t="shared" si="14"/>
        <v>1193.22</v>
      </c>
      <c r="L91" s="243">
        <f t="shared" si="15"/>
        <v>132.58</v>
      </c>
      <c r="M91" s="237">
        <v>18.94</v>
      </c>
    </row>
    <row r="92" spans="1:13" ht="15">
      <c r="A92" s="245">
        <v>17</v>
      </c>
      <c r="B92" s="245" t="s">
        <v>20</v>
      </c>
      <c r="C92" s="236">
        <f t="shared" si="17"/>
        <v>1751.3999999999999</v>
      </c>
      <c r="D92" s="240">
        <f t="shared" si="16"/>
        <v>194.6</v>
      </c>
      <c r="E92" s="237">
        <v>27.8</v>
      </c>
      <c r="I92" s="245">
        <v>19</v>
      </c>
      <c r="J92" s="245" t="s">
        <v>20</v>
      </c>
      <c r="K92" s="241">
        <f t="shared" si="14"/>
        <v>1267.56</v>
      </c>
      <c r="L92" s="243">
        <f t="shared" si="15"/>
        <v>140.84</v>
      </c>
      <c r="M92" s="237">
        <v>20.12</v>
      </c>
    </row>
    <row r="93" spans="1:13" ht="15">
      <c r="A93" s="245">
        <v>18</v>
      </c>
      <c r="B93" s="245" t="s">
        <v>20</v>
      </c>
      <c r="C93" s="236">
        <f t="shared" si="17"/>
        <v>1445.22</v>
      </c>
      <c r="D93" s="240">
        <f t="shared" si="16"/>
        <v>160.58</v>
      </c>
      <c r="E93" s="237">
        <v>22.94</v>
      </c>
      <c r="I93" s="248" t="s">
        <v>43</v>
      </c>
      <c r="J93" s="245" t="s">
        <v>20</v>
      </c>
      <c r="K93" s="241">
        <f t="shared" si="14"/>
        <v>1096.83</v>
      </c>
      <c r="L93" s="243">
        <f t="shared" si="15"/>
        <v>121.87</v>
      </c>
      <c r="M93" s="237">
        <v>17.41</v>
      </c>
    </row>
    <row r="94" spans="1:13" ht="15">
      <c r="A94" s="245">
        <v>19</v>
      </c>
      <c r="B94" s="245" t="s">
        <v>20</v>
      </c>
      <c r="C94" s="236">
        <f t="shared" si="17"/>
        <v>1493.1000000000001</v>
      </c>
      <c r="D94" s="240">
        <f t="shared" si="16"/>
        <v>165.9</v>
      </c>
      <c r="E94" s="237">
        <v>23.7</v>
      </c>
      <c r="I94" s="245">
        <v>20</v>
      </c>
      <c r="J94" s="245" t="s">
        <v>20</v>
      </c>
      <c r="K94" s="241">
        <f t="shared" si="14"/>
        <v>1193.22</v>
      </c>
      <c r="L94" s="243">
        <f t="shared" si="15"/>
        <v>132.58</v>
      </c>
      <c r="M94" s="237">
        <v>18.94</v>
      </c>
    </row>
    <row r="95" spans="1:13" ht="15">
      <c r="A95" s="245">
        <v>20</v>
      </c>
      <c r="B95" s="245" t="s">
        <v>20</v>
      </c>
      <c r="C95" s="236">
        <f t="shared" si="17"/>
        <v>1229.13</v>
      </c>
      <c r="D95" s="240">
        <f t="shared" si="16"/>
        <v>136.57000000000002</v>
      </c>
      <c r="E95" s="237">
        <v>19.51</v>
      </c>
      <c r="I95" s="245">
        <v>21</v>
      </c>
      <c r="J95" s="245" t="s">
        <v>20</v>
      </c>
      <c r="K95" s="241">
        <f t="shared" si="14"/>
        <v>1096.83</v>
      </c>
      <c r="L95" s="243">
        <f t="shared" si="15"/>
        <v>121.87</v>
      </c>
      <c r="M95" s="237">
        <v>17.41</v>
      </c>
    </row>
    <row r="96" spans="1:13" ht="15">
      <c r="A96" s="245">
        <v>21</v>
      </c>
      <c r="B96" s="245" t="s">
        <v>20</v>
      </c>
      <c r="C96" s="238">
        <f t="shared" si="17"/>
        <v>1396.71</v>
      </c>
      <c r="D96" s="238">
        <f t="shared" si="16"/>
        <v>155.19</v>
      </c>
      <c r="E96" s="239">
        <v>22.17</v>
      </c>
      <c r="I96" s="245">
        <v>22</v>
      </c>
      <c r="J96" s="245" t="s">
        <v>20</v>
      </c>
      <c r="K96" s="241">
        <f t="shared" si="14"/>
        <v>1354.5</v>
      </c>
      <c r="L96" s="243">
        <f t="shared" si="15"/>
        <v>150.5</v>
      </c>
      <c r="M96" s="237">
        <v>21.5</v>
      </c>
    </row>
    <row r="97" spans="3:13" ht="15">
      <c r="C97" s="251">
        <f>SUM(C85:C96)</f>
        <v>17801.91</v>
      </c>
      <c r="D97" s="251">
        <f>SUM(D85:D96)</f>
        <v>1977.99</v>
      </c>
      <c r="E97" s="251">
        <f>SUM(E85:E96)</f>
        <v>282.57</v>
      </c>
      <c r="I97" s="245">
        <v>23</v>
      </c>
      <c r="J97" s="245" t="s">
        <v>20</v>
      </c>
      <c r="K97" s="241">
        <f t="shared" si="14"/>
        <v>1559.88</v>
      </c>
      <c r="L97" s="243">
        <f t="shared" si="15"/>
        <v>173.32000000000002</v>
      </c>
      <c r="M97" s="237">
        <v>24.76</v>
      </c>
    </row>
    <row r="98" spans="3:13" ht="15">
      <c r="C98" s="248"/>
      <c r="D98" s="248"/>
      <c r="E98" s="248"/>
      <c r="I98" s="245">
        <v>24</v>
      </c>
      <c r="J98" s="245" t="s">
        <v>20</v>
      </c>
      <c r="K98" s="241">
        <f t="shared" si="14"/>
        <v>1614.06</v>
      </c>
      <c r="L98" s="243">
        <f t="shared" si="15"/>
        <v>179.34</v>
      </c>
      <c r="M98" s="237">
        <v>25.62</v>
      </c>
    </row>
    <row r="99" spans="1:13" ht="15">
      <c r="A99" s="244" t="s">
        <v>44</v>
      </c>
      <c r="C99" s="248"/>
      <c r="D99" s="248"/>
      <c r="E99" s="248"/>
      <c r="I99" s="245">
        <v>25</v>
      </c>
      <c r="J99" s="245" t="s">
        <v>20</v>
      </c>
      <c r="K99" s="242">
        <f t="shared" si="14"/>
        <v>1400.4900000000002</v>
      </c>
      <c r="L99" s="242">
        <f t="shared" si="15"/>
        <v>155.61</v>
      </c>
      <c r="M99" s="239">
        <v>22.23</v>
      </c>
    </row>
    <row r="100" spans="1:13" ht="12.75">
      <c r="A100" s="245">
        <v>1</v>
      </c>
      <c r="B100" s="245" t="s">
        <v>9</v>
      </c>
      <c r="C100" s="248"/>
      <c r="D100" s="248"/>
      <c r="E100" s="248"/>
      <c r="K100" s="259">
        <f>SUM(K73:K99)</f>
        <v>32750.550000000007</v>
      </c>
      <c r="L100" s="259">
        <f>SUM(L73:L99)</f>
        <v>3638.9499999999994</v>
      </c>
      <c r="M100" s="259">
        <f>SUM(M73:M99)</f>
        <v>519.8500000000001</v>
      </c>
    </row>
    <row r="101" spans="1:13" ht="12.75">
      <c r="A101" s="245">
        <v>2</v>
      </c>
      <c r="B101" s="281" t="s">
        <v>37</v>
      </c>
      <c r="C101" s="240"/>
      <c r="D101" s="240"/>
      <c r="E101" s="252"/>
      <c r="K101" s="258"/>
      <c r="L101" s="258"/>
      <c r="M101" s="258"/>
    </row>
    <row r="102" spans="1:13" ht="12.75">
      <c r="A102" s="245">
        <v>3</v>
      </c>
      <c r="B102" s="245" t="s">
        <v>9</v>
      </c>
      <c r="C102" s="240"/>
      <c r="D102" s="240"/>
      <c r="E102" s="236"/>
      <c r="I102" s="244" t="s">
        <v>45</v>
      </c>
      <c r="K102" s="258"/>
      <c r="L102" s="258"/>
      <c r="M102" s="258"/>
    </row>
    <row r="103" spans="1:13" ht="12.75">
      <c r="A103" s="245">
        <v>4</v>
      </c>
      <c r="B103" s="281" t="s">
        <v>37</v>
      </c>
      <c r="C103" s="240" t="s">
        <v>6</v>
      </c>
      <c r="D103" s="240" t="s">
        <v>6</v>
      </c>
      <c r="E103" s="236" t="s">
        <v>6</v>
      </c>
      <c r="I103" s="245">
        <v>1</v>
      </c>
      <c r="J103" s="245" t="s">
        <v>9</v>
      </c>
      <c r="K103" s="258"/>
      <c r="L103" s="258"/>
      <c r="M103" s="258"/>
    </row>
    <row r="104" spans="1:14" ht="15">
      <c r="A104" s="245">
        <v>5</v>
      </c>
      <c r="B104" s="245" t="s">
        <v>9</v>
      </c>
      <c r="C104" s="240" t="s">
        <v>6</v>
      </c>
      <c r="D104" s="240" t="s">
        <v>6</v>
      </c>
      <c r="E104" s="236"/>
      <c r="I104" s="245">
        <v>2</v>
      </c>
      <c r="J104" s="245" t="s">
        <v>20</v>
      </c>
      <c r="K104" s="241">
        <f aca="true" t="shared" si="18" ref="K104:K111">SUM(L104*9)</f>
        <v>1096.83</v>
      </c>
      <c r="L104" s="243">
        <f aca="true" t="shared" si="19" ref="L104:L111">SUM(M104*7)</f>
        <v>121.87</v>
      </c>
      <c r="M104" s="237">
        <v>17.41</v>
      </c>
      <c r="N104" s="282"/>
    </row>
    <row r="105" spans="1:14" ht="15">
      <c r="A105" s="245">
        <v>6</v>
      </c>
      <c r="B105" s="245" t="s">
        <v>19</v>
      </c>
      <c r="C105" s="240">
        <f>SUM(D105*9)</f>
        <v>1204.56</v>
      </c>
      <c r="D105" s="240">
        <f>SUM(E105*7)</f>
        <v>133.84</v>
      </c>
      <c r="E105" s="237">
        <v>19.12</v>
      </c>
      <c r="I105" s="245">
        <v>3</v>
      </c>
      <c r="J105" s="245" t="s">
        <v>20</v>
      </c>
      <c r="K105" s="241">
        <f t="shared" si="18"/>
        <v>1096.83</v>
      </c>
      <c r="L105" s="243">
        <f t="shared" si="19"/>
        <v>121.87</v>
      </c>
      <c r="M105" s="237">
        <v>17.41</v>
      </c>
      <c r="N105" s="282"/>
    </row>
    <row r="106" spans="1:14" ht="15">
      <c r="A106" s="245">
        <v>7</v>
      </c>
      <c r="B106" s="245" t="s">
        <v>9</v>
      </c>
      <c r="C106" s="240" t="s">
        <v>6</v>
      </c>
      <c r="D106" s="240" t="s">
        <v>6</v>
      </c>
      <c r="E106" s="236"/>
      <c r="I106" s="245">
        <v>4</v>
      </c>
      <c r="J106" s="245" t="s">
        <v>20</v>
      </c>
      <c r="K106" s="241">
        <f t="shared" si="18"/>
        <v>1096.83</v>
      </c>
      <c r="L106" s="243">
        <f t="shared" si="19"/>
        <v>121.87</v>
      </c>
      <c r="M106" s="237">
        <v>17.41</v>
      </c>
      <c r="N106" s="282"/>
    </row>
    <row r="107" spans="1:14" ht="15">
      <c r="A107" s="245">
        <v>8</v>
      </c>
      <c r="B107" s="245" t="s">
        <v>20</v>
      </c>
      <c r="C107" s="240">
        <f>SUM(D107*9)</f>
        <v>1161.72</v>
      </c>
      <c r="D107" s="240">
        <f>SUM(E107*7)</f>
        <v>129.08</v>
      </c>
      <c r="E107" s="237">
        <v>18.44</v>
      </c>
      <c r="I107" s="245">
        <v>5</v>
      </c>
      <c r="J107" s="245" t="s">
        <v>20</v>
      </c>
      <c r="K107" s="241">
        <f t="shared" si="18"/>
        <v>1335.6000000000001</v>
      </c>
      <c r="L107" s="243">
        <f t="shared" si="19"/>
        <v>148.4</v>
      </c>
      <c r="M107" s="237">
        <v>21.2</v>
      </c>
      <c r="N107" s="282"/>
    </row>
    <row r="108" spans="1:14" ht="15">
      <c r="A108" s="245">
        <v>9</v>
      </c>
      <c r="B108" s="245" t="s">
        <v>9</v>
      </c>
      <c r="C108" s="240" t="s">
        <v>6</v>
      </c>
      <c r="D108" s="240" t="s">
        <v>6</v>
      </c>
      <c r="E108" s="236"/>
      <c r="I108" s="245">
        <v>6</v>
      </c>
      <c r="J108" s="245" t="s">
        <v>20</v>
      </c>
      <c r="K108" s="241">
        <f t="shared" si="18"/>
        <v>1279.53</v>
      </c>
      <c r="L108" s="243">
        <f t="shared" si="19"/>
        <v>142.17</v>
      </c>
      <c r="M108" s="237">
        <v>20.31</v>
      </c>
      <c r="N108" s="282"/>
    </row>
    <row r="109" spans="1:14" ht="15">
      <c r="A109" s="245">
        <v>10</v>
      </c>
      <c r="B109" s="245" t="s">
        <v>19</v>
      </c>
      <c r="C109" s="240">
        <f>SUM(D109*9)</f>
        <v>1193.22</v>
      </c>
      <c r="D109" s="240">
        <f>SUM(E109*7)</f>
        <v>132.58</v>
      </c>
      <c r="E109" s="237">
        <v>18.94</v>
      </c>
      <c r="I109" s="245">
        <v>7</v>
      </c>
      <c r="J109" s="245" t="s">
        <v>20</v>
      </c>
      <c r="K109" s="241">
        <f t="shared" si="18"/>
        <v>1096.83</v>
      </c>
      <c r="L109" s="243">
        <f t="shared" si="19"/>
        <v>121.87</v>
      </c>
      <c r="M109" s="237">
        <v>17.41</v>
      </c>
      <c r="N109" s="282"/>
    </row>
    <row r="110" spans="1:14" ht="15">
      <c r="A110" s="245">
        <v>11</v>
      </c>
      <c r="B110" s="245" t="s">
        <v>9</v>
      </c>
      <c r="C110" s="240" t="s">
        <v>6</v>
      </c>
      <c r="D110" s="240" t="s">
        <v>6</v>
      </c>
      <c r="E110" s="236"/>
      <c r="I110" s="245">
        <v>8</v>
      </c>
      <c r="J110" s="245" t="s">
        <v>20</v>
      </c>
      <c r="K110" s="241">
        <f t="shared" si="18"/>
        <v>1400.4900000000002</v>
      </c>
      <c r="L110" s="243">
        <f t="shared" si="19"/>
        <v>155.61</v>
      </c>
      <c r="M110" s="237">
        <v>22.23</v>
      </c>
      <c r="N110" s="282"/>
    </row>
    <row r="111" spans="1:14" ht="15">
      <c r="A111" s="245">
        <v>12</v>
      </c>
      <c r="B111" s="245" t="s">
        <v>20</v>
      </c>
      <c r="C111" s="238">
        <f>SUM(D111*9)</f>
        <v>1096.83</v>
      </c>
      <c r="D111" s="238">
        <f>SUM(E111*7)</f>
        <v>121.87</v>
      </c>
      <c r="E111" s="239">
        <v>17.41</v>
      </c>
      <c r="I111" s="245">
        <v>9</v>
      </c>
      <c r="J111" s="245" t="s">
        <v>20</v>
      </c>
      <c r="K111" s="242">
        <f t="shared" si="18"/>
        <v>1064.07</v>
      </c>
      <c r="L111" s="242">
        <f t="shared" si="19"/>
        <v>118.23</v>
      </c>
      <c r="M111" s="239">
        <v>16.89</v>
      </c>
      <c r="N111" s="282"/>
    </row>
    <row r="112" spans="3:13" ht="12.75">
      <c r="C112" s="251">
        <f>SUM(C101:C111)</f>
        <v>4656.33</v>
      </c>
      <c r="D112" s="251">
        <f>SUM(D101:D111)</f>
        <v>517.37</v>
      </c>
      <c r="E112" s="251">
        <f>SUM(E101:E111)</f>
        <v>73.91</v>
      </c>
      <c r="K112" s="259">
        <f>SUM(K104:K111)</f>
        <v>9467.01</v>
      </c>
      <c r="L112" s="259">
        <f>SUM(L104:L111)</f>
        <v>1051.8899999999999</v>
      </c>
      <c r="M112" s="259">
        <f>SUM(M104:M111)</f>
        <v>150.26999999999998</v>
      </c>
    </row>
    <row r="113" spans="3:13" ht="12.75">
      <c r="C113" s="248"/>
      <c r="D113" s="248"/>
      <c r="E113" s="248"/>
      <c r="K113" s="258"/>
      <c r="L113" s="258"/>
      <c r="M113" s="258"/>
    </row>
    <row r="114" spans="1:13" ht="12.75">
      <c r="A114" s="244" t="s">
        <v>46</v>
      </c>
      <c r="B114" s="274"/>
      <c r="C114" s="248"/>
      <c r="D114" s="248"/>
      <c r="E114" s="248"/>
      <c r="K114" s="258"/>
      <c r="L114" s="258"/>
      <c r="M114" s="258"/>
    </row>
    <row r="115" spans="1:13" ht="0.75" customHeight="1">
      <c r="A115" s="245">
        <v>1</v>
      </c>
      <c r="B115" s="245" t="s">
        <v>20</v>
      </c>
      <c r="C115" s="243">
        <f aca="true" t="shared" si="20" ref="C115:C126">SUM(D115*9)</f>
        <v>1277.64</v>
      </c>
      <c r="D115" s="243">
        <f aca="true" t="shared" si="21" ref="D115:D126">SUM(E115*7)</f>
        <v>141.96</v>
      </c>
      <c r="E115" s="236">
        <v>20.28</v>
      </c>
      <c r="K115" s="258"/>
      <c r="L115" s="258"/>
      <c r="M115" s="258"/>
    </row>
    <row r="116" spans="1:9" ht="11.25" customHeight="1">
      <c r="A116" s="245">
        <v>1</v>
      </c>
      <c r="B116" s="245" t="s">
        <v>20</v>
      </c>
      <c r="C116" s="243">
        <f t="shared" si="20"/>
        <v>1400.4900000000002</v>
      </c>
      <c r="D116" s="243">
        <f t="shared" si="21"/>
        <v>155.61</v>
      </c>
      <c r="E116" s="237">
        <v>22.23</v>
      </c>
      <c r="I116" s="244" t="s">
        <v>47</v>
      </c>
    </row>
    <row r="117" spans="1:10" ht="12" customHeight="1">
      <c r="A117" s="245">
        <v>2</v>
      </c>
      <c r="B117" s="245" t="s">
        <v>20</v>
      </c>
      <c r="C117" s="243">
        <f t="shared" si="20"/>
        <v>1193.22</v>
      </c>
      <c r="D117" s="243">
        <f t="shared" si="21"/>
        <v>132.58</v>
      </c>
      <c r="E117" s="237">
        <v>18.94</v>
      </c>
      <c r="I117" s="245">
        <v>1</v>
      </c>
      <c r="J117" s="245" t="s">
        <v>48</v>
      </c>
    </row>
    <row r="118" spans="1:13" ht="12" customHeight="1">
      <c r="A118" s="245">
        <v>3</v>
      </c>
      <c r="B118" s="245" t="s">
        <v>20</v>
      </c>
      <c r="C118" s="243">
        <f t="shared" si="20"/>
        <v>1420.6499999999999</v>
      </c>
      <c r="D118" s="243">
        <f t="shared" si="21"/>
        <v>157.85</v>
      </c>
      <c r="E118" s="237">
        <v>22.55</v>
      </c>
      <c r="I118" s="245">
        <v>2</v>
      </c>
      <c r="J118" s="245" t="s">
        <v>9</v>
      </c>
      <c r="K118" s="243"/>
      <c r="L118" s="243"/>
      <c r="M118" s="236"/>
    </row>
    <row r="119" spans="1:13" ht="12" customHeight="1">
      <c r="A119" s="245">
        <v>4</v>
      </c>
      <c r="B119" s="245" t="s">
        <v>20</v>
      </c>
      <c r="C119" s="243">
        <f t="shared" si="20"/>
        <v>1193.22</v>
      </c>
      <c r="D119" s="243">
        <f t="shared" si="21"/>
        <v>132.58</v>
      </c>
      <c r="E119" s="237">
        <v>18.94</v>
      </c>
      <c r="I119" s="245">
        <v>3</v>
      </c>
      <c r="J119" s="245" t="s">
        <v>20</v>
      </c>
      <c r="K119" s="243">
        <f aca="true" t="shared" si="22" ref="K119:K135">SUM(L119*9)</f>
        <v>1151.01</v>
      </c>
      <c r="L119" s="243">
        <f aca="true" t="shared" si="23" ref="L119:L135">SUM(M119*7)</f>
        <v>127.89</v>
      </c>
      <c r="M119" s="246">
        <v>18.27</v>
      </c>
    </row>
    <row r="120" spans="1:13" ht="12" customHeight="1">
      <c r="A120" s="245">
        <v>5</v>
      </c>
      <c r="B120" s="245" t="s">
        <v>20</v>
      </c>
      <c r="C120" s="243">
        <f t="shared" si="20"/>
        <v>1377.1799999999998</v>
      </c>
      <c r="D120" s="243">
        <f t="shared" si="21"/>
        <v>153.01999999999998</v>
      </c>
      <c r="E120" s="237">
        <v>21.86</v>
      </c>
      <c r="I120" s="245">
        <v>4</v>
      </c>
      <c r="J120" s="245" t="s">
        <v>20</v>
      </c>
      <c r="K120" s="243">
        <f t="shared" si="22"/>
        <v>1400.4900000000002</v>
      </c>
      <c r="L120" s="243">
        <f t="shared" si="23"/>
        <v>155.61</v>
      </c>
      <c r="M120" s="246">
        <v>22.23</v>
      </c>
    </row>
    <row r="121" spans="1:13" ht="12" customHeight="1">
      <c r="A121" s="245">
        <v>6</v>
      </c>
      <c r="B121" s="245" t="s">
        <v>20</v>
      </c>
      <c r="C121" s="243">
        <f t="shared" si="20"/>
        <v>1160.46</v>
      </c>
      <c r="D121" s="243">
        <f t="shared" si="21"/>
        <v>128.94</v>
      </c>
      <c r="E121" s="237">
        <v>18.42</v>
      </c>
      <c r="I121" s="245">
        <v>5</v>
      </c>
      <c r="J121" s="245" t="s">
        <v>19</v>
      </c>
      <c r="K121" s="243">
        <f t="shared" si="22"/>
        <v>1443.96</v>
      </c>
      <c r="L121" s="243">
        <f t="shared" si="23"/>
        <v>160.44</v>
      </c>
      <c r="M121" s="246">
        <v>22.92</v>
      </c>
    </row>
    <row r="122" spans="1:13" ht="12" customHeight="1">
      <c r="A122" s="245">
        <v>7</v>
      </c>
      <c r="B122" s="245" t="s">
        <v>49</v>
      </c>
      <c r="C122" s="243"/>
      <c r="D122" s="241"/>
      <c r="E122" s="241"/>
      <c r="I122" s="245">
        <v>6</v>
      </c>
      <c r="J122" s="245" t="s">
        <v>19</v>
      </c>
      <c r="K122" s="243">
        <f t="shared" si="22"/>
        <v>1547.91</v>
      </c>
      <c r="L122" s="243">
        <f t="shared" si="23"/>
        <v>171.99</v>
      </c>
      <c r="M122" s="246">
        <v>24.57</v>
      </c>
    </row>
    <row r="123" spans="1:13" ht="12" customHeight="1">
      <c r="A123" s="245">
        <v>8</v>
      </c>
      <c r="B123" s="245" t="s">
        <v>20</v>
      </c>
      <c r="C123" s="243">
        <f t="shared" si="20"/>
        <v>1312.92</v>
      </c>
      <c r="D123" s="243">
        <f t="shared" si="21"/>
        <v>145.88</v>
      </c>
      <c r="E123" s="237">
        <v>20.84</v>
      </c>
      <c r="I123" s="245">
        <v>7</v>
      </c>
      <c r="J123" s="245" t="s">
        <v>9</v>
      </c>
      <c r="K123" s="243"/>
      <c r="L123" s="243"/>
      <c r="M123" s="247"/>
    </row>
    <row r="124" spans="1:13" ht="12" customHeight="1">
      <c r="A124" s="245">
        <v>9</v>
      </c>
      <c r="B124" s="245" t="s">
        <v>20</v>
      </c>
      <c r="C124" s="243">
        <f t="shared" si="20"/>
        <v>1193.22</v>
      </c>
      <c r="D124" s="243">
        <f t="shared" si="21"/>
        <v>132.58</v>
      </c>
      <c r="E124" s="237">
        <v>18.94</v>
      </c>
      <c r="I124" s="245">
        <v>8</v>
      </c>
      <c r="J124" s="245" t="s">
        <v>9</v>
      </c>
      <c r="K124" s="243"/>
      <c r="L124" s="243"/>
      <c r="M124" s="247"/>
    </row>
    <row r="125" spans="1:13" ht="12" customHeight="1">
      <c r="A125" s="245">
        <v>10</v>
      </c>
      <c r="B125" s="245" t="s">
        <v>20</v>
      </c>
      <c r="C125" s="243">
        <f t="shared" si="20"/>
        <v>1291.5</v>
      </c>
      <c r="D125" s="243">
        <f t="shared" si="21"/>
        <v>143.5</v>
      </c>
      <c r="E125" s="237">
        <v>20.5</v>
      </c>
      <c r="I125" s="245">
        <v>9</v>
      </c>
      <c r="J125" s="245" t="s">
        <v>19</v>
      </c>
      <c r="K125" s="243">
        <f t="shared" si="22"/>
        <v>1611.54</v>
      </c>
      <c r="L125" s="243">
        <f t="shared" si="23"/>
        <v>179.06</v>
      </c>
      <c r="M125" s="246">
        <v>25.58</v>
      </c>
    </row>
    <row r="126" spans="1:13" ht="12" customHeight="1">
      <c r="A126" s="245">
        <v>11</v>
      </c>
      <c r="B126" s="245" t="s">
        <v>20</v>
      </c>
      <c r="C126" s="242">
        <f t="shared" si="20"/>
        <v>1161.72</v>
      </c>
      <c r="D126" s="242">
        <f t="shared" si="21"/>
        <v>129.08</v>
      </c>
      <c r="E126" s="239">
        <v>18.44</v>
      </c>
      <c r="I126" s="245">
        <v>10</v>
      </c>
      <c r="J126" s="245" t="s">
        <v>20</v>
      </c>
      <c r="K126" s="243">
        <f t="shared" si="22"/>
        <v>1095.57</v>
      </c>
      <c r="L126" s="243">
        <f t="shared" si="23"/>
        <v>121.73</v>
      </c>
      <c r="M126" s="246">
        <v>17.39</v>
      </c>
    </row>
    <row r="127" spans="3:13" ht="12" customHeight="1">
      <c r="C127" s="259">
        <f>SUM(C115:C126)</f>
        <v>13982.22</v>
      </c>
      <c r="D127" s="259">
        <f>SUM(D115:D126)</f>
        <v>1553.58</v>
      </c>
      <c r="E127" s="259">
        <f>SUM(E115:E126)</f>
        <v>221.94</v>
      </c>
      <c r="I127" s="245">
        <v>11</v>
      </c>
      <c r="J127" s="245" t="s">
        <v>9</v>
      </c>
      <c r="K127" s="243">
        <f t="shared" si="22"/>
        <v>0</v>
      </c>
      <c r="L127" s="243">
        <f t="shared" si="23"/>
        <v>0</v>
      </c>
      <c r="M127" s="247"/>
    </row>
    <row r="128" spans="3:13" ht="12" customHeight="1">
      <c r="C128" s="258"/>
      <c r="D128" s="258"/>
      <c r="E128" s="258"/>
      <c r="I128" s="245">
        <v>12</v>
      </c>
      <c r="J128" s="245" t="s">
        <v>20</v>
      </c>
      <c r="K128" s="243">
        <f t="shared" si="22"/>
        <v>1314.81</v>
      </c>
      <c r="L128" s="243">
        <f t="shared" si="23"/>
        <v>146.09</v>
      </c>
      <c r="M128" s="246">
        <v>20.87</v>
      </c>
    </row>
    <row r="129" spans="1:13" ht="12" customHeight="1">
      <c r="A129" s="244" t="s">
        <v>50</v>
      </c>
      <c r="C129" s="258"/>
      <c r="D129" s="258"/>
      <c r="E129" s="258"/>
      <c r="I129" s="245">
        <v>13</v>
      </c>
      <c r="J129" s="245" t="s">
        <v>20</v>
      </c>
      <c r="K129" s="243">
        <f t="shared" si="22"/>
        <v>1578.78</v>
      </c>
      <c r="L129" s="243">
        <f t="shared" si="23"/>
        <v>175.42</v>
      </c>
      <c r="M129" s="246">
        <v>25.06</v>
      </c>
    </row>
    <row r="130" spans="1:13" ht="12" customHeight="1">
      <c r="A130" s="245">
        <v>1</v>
      </c>
      <c r="B130" s="245" t="s">
        <v>9</v>
      </c>
      <c r="C130" s="258"/>
      <c r="D130" s="258"/>
      <c r="E130" s="258"/>
      <c r="I130" s="245">
        <v>14</v>
      </c>
      <c r="J130" s="245" t="s">
        <v>20</v>
      </c>
      <c r="K130" s="243">
        <f t="shared" si="22"/>
        <v>1236.69</v>
      </c>
      <c r="L130" s="243">
        <f t="shared" si="23"/>
        <v>137.41</v>
      </c>
      <c r="M130" s="246">
        <v>19.63</v>
      </c>
    </row>
    <row r="131" spans="1:13" ht="12" customHeight="1">
      <c r="A131" s="245">
        <v>2</v>
      </c>
      <c r="B131" s="245" t="s">
        <v>9</v>
      </c>
      <c r="C131" s="258"/>
      <c r="D131" s="258"/>
      <c r="E131" s="258"/>
      <c r="I131" s="245">
        <v>15</v>
      </c>
      <c r="J131" s="245" t="s">
        <v>20</v>
      </c>
      <c r="K131" s="243">
        <f t="shared" si="22"/>
        <v>1460.97</v>
      </c>
      <c r="L131" s="243">
        <f t="shared" si="23"/>
        <v>162.33</v>
      </c>
      <c r="M131" s="246">
        <v>23.19</v>
      </c>
    </row>
    <row r="132" spans="1:13" ht="12" customHeight="1">
      <c r="A132" s="245">
        <v>3</v>
      </c>
      <c r="B132" s="245" t="s">
        <v>9</v>
      </c>
      <c r="C132" s="258"/>
      <c r="D132" s="258"/>
      <c r="E132" s="258"/>
      <c r="I132" s="245">
        <v>16</v>
      </c>
      <c r="J132" s="245" t="s">
        <v>20</v>
      </c>
      <c r="K132" s="243">
        <f t="shared" si="22"/>
        <v>1053.99</v>
      </c>
      <c r="L132" s="243">
        <f t="shared" si="23"/>
        <v>117.11</v>
      </c>
      <c r="M132" s="246">
        <v>16.73</v>
      </c>
    </row>
    <row r="133" spans="1:13" ht="12" customHeight="1">
      <c r="A133" s="245">
        <v>4</v>
      </c>
      <c r="B133" s="245" t="s">
        <v>9</v>
      </c>
      <c r="C133" s="258"/>
      <c r="D133" s="258"/>
      <c r="E133" s="258"/>
      <c r="I133" s="245">
        <v>17</v>
      </c>
      <c r="J133" s="245" t="s">
        <v>20</v>
      </c>
      <c r="K133" s="243">
        <f t="shared" si="22"/>
        <v>1264.41</v>
      </c>
      <c r="L133" s="243">
        <f t="shared" si="23"/>
        <v>140.49</v>
      </c>
      <c r="M133" s="246">
        <v>20.07</v>
      </c>
    </row>
    <row r="134" spans="1:13" ht="12" customHeight="1">
      <c r="A134" s="245">
        <v>5</v>
      </c>
      <c r="B134" s="245" t="s">
        <v>9</v>
      </c>
      <c r="C134" s="258"/>
      <c r="D134" s="258"/>
      <c r="E134" s="258"/>
      <c r="I134" s="245">
        <v>18</v>
      </c>
      <c r="J134" s="245" t="s">
        <v>20</v>
      </c>
      <c r="K134" s="243">
        <f t="shared" si="22"/>
        <v>1486.17</v>
      </c>
      <c r="L134" s="243">
        <f t="shared" si="23"/>
        <v>165.13</v>
      </c>
      <c r="M134" s="246">
        <v>23.59</v>
      </c>
    </row>
    <row r="135" spans="1:13" ht="12" customHeight="1">
      <c r="A135" s="245">
        <v>6</v>
      </c>
      <c r="B135" s="245" t="s">
        <v>9</v>
      </c>
      <c r="C135" s="258"/>
      <c r="D135" s="258"/>
      <c r="E135" s="258"/>
      <c r="I135" s="248" t="s">
        <v>51</v>
      </c>
      <c r="J135" s="245" t="s">
        <v>20</v>
      </c>
      <c r="K135" s="242">
        <f t="shared" si="22"/>
        <v>1096.1999999999998</v>
      </c>
      <c r="L135" s="249">
        <f t="shared" si="23"/>
        <v>121.79999999999998</v>
      </c>
      <c r="M135" s="250">
        <v>17.4</v>
      </c>
    </row>
    <row r="136" spans="1:13" ht="10.5" customHeight="1">
      <c r="A136" s="245">
        <v>7</v>
      </c>
      <c r="B136" s="245" t="s">
        <v>9</v>
      </c>
      <c r="C136" s="258"/>
      <c r="D136" s="258"/>
      <c r="E136" s="258"/>
      <c r="K136" s="251">
        <f>SUM(K118:K135)</f>
        <v>18742.5</v>
      </c>
      <c r="L136" s="251">
        <f>SUM(L118:L135)</f>
        <v>2082.5</v>
      </c>
      <c r="M136" s="251">
        <f>SUM(M118:M135)</f>
        <v>297.49999999999994</v>
      </c>
    </row>
    <row r="137" spans="1:9" ht="12" customHeight="1">
      <c r="A137" s="245">
        <v>8</v>
      </c>
      <c r="B137" s="245" t="s">
        <v>9</v>
      </c>
      <c r="C137" s="258"/>
      <c r="D137" s="258"/>
      <c r="E137" s="258"/>
      <c r="I137" s="244" t="s">
        <v>52</v>
      </c>
    </row>
    <row r="138" spans="1:13" ht="9.75" customHeight="1">
      <c r="A138" s="245">
        <v>9</v>
      </c>
      <c r="B138" s="245" t="s">
        <v>9</v>
      </c>
      <c r="C138" s="258"/>
      <c r="D138" s="258"/>
      <c r="E138" s="258"/>
      <c r="I138" s="248" t="s">
        <v>53</v>
      </c>
      <c r="J138" s="252" t="s">
        <v>56</v>
      </c>
      <c r="K138" s="240"/>
      <c r="L138" s="240"/>
      <c r="M138" s="236"/>
    </row>
    <row r="139" spans="3:15" ht="9.75" customHeight="1">
      <c r="C139" s="258"/>
      <c r="D139" s="258"/>
      <c r="E139" s="258" t="s">
        <v>6</v>
      </c>
      <c r="I139" s="248" t="s">
        <v>54</v>
      </c>
      <c r="J139" s="252" t="s">
        <v>56</v>
      </c>
      <c r="K139" s="240"/>
      <c r="L139" s="240"/>
      <c r="M139" s="236"/>
      <c r="O139" s="271"/>
    </row>
    <row r="140" spans="1:13" ht="12" customHeight="1">
      <c r="A140" s="244" t="s">
        <v>55</v>
      </c>
      <c r="B140" s="274"/>
      <c r="C140" s="258"/>
      <c r="D140" s="258"/>
      <c r="E140" s="258"/>
      <c r="I140" s="245">
        <v>1</v>
      </c>
      <c r="J140" s="252" t="s">
        <v>20</v>
      </c>
      <c r="K140" s="240">
        <f>SUM(L140*9)</f>
        <v>1193.22</v>
      </c>
      <c r="L140" s="240">
        <f>SUM(M140*7)</f>
        <v>132.58</v>
      </c>
      <c r="M140" s="246">
        <v>18.94</v>
      </c>
    </row>
    <row r="141" spans="1:13" ht="12" customHeight="1">
      <c r="A141" s="245">
        <v>1</v>
      </c>
      <c r="B141" s="245" t="s">
        <v>48</v>
      </c>
      <c r="C141" s="236"/>
      <c r="D141" s="236"/>
      <c r="E141" s="236"/>
      <c r="I141" s="245">
        <v>2</v>
      </c>
      <c r="J141" s="252" t="s">
        <v>20</v>
      </c>
      <c r="K141" s="240">
        <f>SUM(L141*9)</f>
        <v>1193.22</v>
      </c>
      <c r="L141" s="240">
        <f>SUM(M141*7)</f>
        <v>132.58</v>
      </c>
      <c r="M141" s="246">
        <v>18.94</v>
      </c>
    </row>
    <row r="142" spans="1:13" ht="12" customHeight="1">
      <c r="A142" s="245">
        <v>2</v>
      </c>
      <c r="B142" s="245" t="s">
        <v>20</v>
      </c>
      <c r="C142" s="243">
        <f>SUM(D142*9)</f>
        <v>1267.56</v>
      </c>
      <c r="D142" s="243">
        <f>SUM(E142*7)</f>
        <v>140.84</v>
      </c>
      <c r="E142" s="237">
        <v>20.12</v>
      </c>
      <c r="I142" s="245">
        <v>3</v>
      </c>
      <c r="J142" s="252" t="s">
        <v>20</v>
      </c>
      <c r="K142" s="253">
        <f>SUM(L142*9)</f>
        <v>1400.4900000000002</v>
      </c>
      <c r="L142" s="253">
        <f>SUM(M142*7)</f>
        <v>155.61</v>
      </c>
      <c r="M142" s="297">
        <v>22.23</v>
      </c>
    </row>
    <row r="143" spans="1:13" ht="12" customHeight="1">
      <c r="A143" s="245">
        <v>3</v>
      </c>
      <c r="B143" s="245" t="s">
        <v>20</v>
      </c>
      <c r="C143" s="243">
        <f aca="true" t="shared" si="24" ref="C143:C168">SUM(D143*9)</f>
        <v>1193.22</v>
      </c>
      <c r="D143" s="243">
        <f aca="true" t="shared" si="25" ref="D143:D168">SUM(E143*7)</f>
        <v>132.58</v>
      </c>
      <c r="E143" s="237">
        <v>18.94</v>
      </c>
      <c r="I143" s="245">
        <v>4</v>
      </c>
      <c r="J143" s="252" t="s">
        <v>20</v>
      </c>
      <c r="K143" s="253">
        <f aca="true" t="shared" si="26" ref="K143:K177">SUM(L143*9)</f>
        <v>1400.4900000000002</v>
      </c>
      <c r="L143" s="253">
        <f aca="true" t="shared" si="27" ref="L143:L178">SUM(M143*7)</f>
        <v>155.61</v>
      </c>
      <c r="M143" s="297">
        <v>22.23</v>
      </c>
    </row>
    <row r="144" spans="1:13" ht="12" customHeight="1">
      <c r="A144" s="245">
        <v>4</v>
      </c>
      <c r="B144" s="245" t="s">
        <v>20</v>
      </c>
      <c r="C144" s="243">
        <f t="shared" si="24"/>
        <v>1193.22</v>
      </c>
      <c r="D144" s="243">
        <f t="shared" si="25"/>
        <v>132.58</v>
      </c>
      <c r="E144" s="237">
        <v>18.94</v>
      </c>
      <c r="I144" s="245">
        <v>5</v>
      </c>
      <c r="J144" s="252" t="s">
        <v>20</v>
      </c>
      <c r="K144" s="253">
        <f>SUM(L144*9)</f>
        <v>1400.4900000000002</v>
      </c>
      <c r="L144" s="253">
        <f>SUM(M144*7)</f>
        <v>155.61</v>
      </c>
      <c r="M144" s="297">
        <v>22.23</v>
      </c>
    </row>
    <row r="145" spans="1:13" ht="12" customHeight="1">
      <c r="A145" s="245">
        <v>5</v>
      </c>
      <c r="B145" s="245" t="s">
        <v>20</v>
      </c>
      <c r="C145" s="243">
        <f t="shared" si="24"/>
        <v>1193.22</v>
      </c>
      <c r="D145" s="243">
        <f t="shared" si="25"/>
        <v>132.58</v>
      </c>
      <c r="E145" s="237">
        <v>18.94</v>
      </c>
      <c r="I145" s="245">
        <v>6</v>
      </c>
      <c r="J145" s="252" t="s">
        <v>20</v>
      </c>
      <c r="K145" s="253">
        <f t="shared" si="26"/>
        <v>1267.56</v>
      </c>
      <c r="L145" s="253">
        <f t="shared" si="27"/>
        <v>140.84</v>
      </c>
      <c r="M145" s="297">
        <v>20.12</v>
      </c>
    </row>
    <row r="146" spans="1:13" ht="12" customHeight="1">
      <c r="A146" s="245">
        <v>6</v>
      </c>
      <c r="B146" s="245" t="s">
        <v>48</v>
      </c>
      <c r="C146" s="241"/>
      <c r="D146" s="241"/>
      <c r="E146" s="241"/>
      <c r="I146" s="245">
        <v>7</v>
      </c>
      <c r="J146" s="252" t="s">
        <v>20</v>
      </c>
      <c r="K146" s="240">
        <f t="shared" si="26"/>
        <v>1193.22</v>
      </c>
      <c r="L146" s="240">
        <f t="shared" si="27"/>
        <v>132.58</v>
      </c>
      <c r="M146" s="246">
        <v>18.94</v>
      </c>
    </row>
    <row r="147" spans="1:13" ht="12" customHeight="1">
      <c r="A147" s="245">
        <v>7</v>
      </c>
      <c r="B147" s="245" t="s">
        <v>20</v>
      </c>
      <c r="C147" s="243">
        <f t="shared" si="24"/>
        <v>1267.56</v>
      </c>
      <c r="D147" s="243">
        <f t="shared" si="25"/>
        <v>140.84</v>
      </c>
      <c r="E147" s="237">
        <v>20.12</v>
      </c>
      <c r="I147" s="245">
        <v>8</v>
      </c>
      <c r="J147" s="252" t="s">
        <v>20</v>
      </c>
      <c r="K147" s="240">
        <f t="shared" si="26"/>
        <v>1193.22</v>
      </c>
      <c r="L147" s="240">
        <f t="shared" si="27"/>
        <v>132.58</v>
      </c>
      <c r="M147" s="246">
        <v>18.94</v>
      </c>
    </row>
    <row r="148" spans="1:13" ht="12" customHeight="1">
      <c r="A148" s="245" t="s">
        <v>57</v>
      </c>
      <c r="B148" s="245" t="s">
        <v>9</v>
      </c>
      <c r="C148" s="241"/>
      <c r="D148" s="241"/>
      <c r="E148" s="241"/>
      <c r="I148" s="245">
        <v>9</v>
      </c>
      <c r="J148" s="252" t="s">
        <v>20</v>
      </c>
      <c r="K148" s="253">
        <f t="shared" si="26"/>
        <v>1400.4900000000002</v>
      </c>
      <c r="L148" s="253">
        <f t="shared" si="27"/>
        <v>155.61</v>
      </c>
      <c r="M148" s="297">
        <v>22.23</v>
      </c>
    </row>
    <row r="149" spans="1:13" ht="12" customHeight="1">
      <c r="A149" s="245">
        <v>8</v>
      </c>
      <c r="B149" s="245" t="s">
        <v>20</v>
      </c>
      <c r="C149" s="243">
        <f t="shared" si="24"/>
        <v>1193.22</v>
      </c>
      <c r="D149" s="243">
        <f t="shared" si="25"/>
        <v>132.58</v>
      </c>
      <c r="E149" s="237">
        <v>18.94</v>
      </c>
      <c r="I149" s="245">
        <v>10</v>
      </c>
      <c r="J149" s="252" t="s">
        <v>20</v>
      </c>
      <c r="K149" s="253">
        <f t="shared" si="26"/>
        <v>1400.0489999999998</v>
      </c>
      <c r="L149" s="253">
        <f t="shared" si="27"/>
        <v>155.56099999999998</v>
      </c>
      <c r="M149" s="297">
        <v>22.223</v>
      </c>
    </row>
    <row r="150" spans="1:13" ht="12" customHeight="1">
      <c r="A150" s="245">
        <v>9</v>
      </c>
      <c r="B150" s="245" t="s">
        <v>20</v>
      </c>
      <c r="C150" s="243">
        <f t="shared" si="24"/>
        <v>1193.22</v>
      </c>
      <c r="D150" s="243">
        <f t="shared" si="25"/>
        <v>132.58</v>
      </c>
      <c r="E150" s="237">
        <v>18.94</v>
      </c>
      <c r="I150" s="245">
        <v>11</v>
      </c>
      <c r="J150" s="252" t="s">
        <v>20</v>
      </c>
      <c r="K150" s="253">
        <f t="shared" si="26"/>
        <v>1400.4900000000002</v>
      </c>
      <c r="L150" s="253">
        <f t="shared" si="27"/>
        <v>155.61</v>
      </c>
      <c r="M150" s="297">
        <v>22.23</v>
      </c>
    </row>
    <row r="151" spans="1:13" ht="12" customHeight="1">
      <c r="A151" s="245">
        <v>10</v>
      </c>
      <c r="B151" s="245" t="s">
        <v>20</v>
      </c>
      <c r="C151" s="243">
        <f t="shared" si="24"/>
        <v>1193.22</v>
      </c>
      <c r="D151" s="243">
        <f t="shared" si="25"/>
        <v>132.58</v>
      </c>
      <c r="E151" s="237">
        <v>18.94</v>
      </c>
      <c r="I151" s="245">
        <v>12</v>
      </c>
      <c r="J151" s="252" t="s">
        <v>20</v>
      </c>
      <c r="K151" s="253">
        <f t="shared" si="26"/>
        <v>1400.4900000000002</v>
      </c>
      <c r="L151" s="253">
        <f t="shared" si="27"/>
        <v>155.61</v>
      </c>
      <c r="M151" s="297">
        <v>22.23</v>
      </c>
    </row>
    <row r="152" spans="1:13" ht="12" customHeight="1">
      <c r="A152" s="245">
        <v>11</v>
      </c>
      <c r="B152" s="245" t="s">
        <v>20</v>
      </c>
      <c r="C152" s="243">
        <f t="shared" si="24"/>
        <v>1267.56</v>
      </c>
      <c r="D152" s="243">
        <f t="shared" si="25"/>
        <v>140.84</v>
      </c>
      <c r="E152" s="237">
        <v>20.12</v>
      </c>
      <c r="I152" s="245">
        <v>13</v>
      </c>
      <c r="J152" s="252" t="s">
        <v>20</v>
      </c>
      <c r="K152" s="240">
        <f t="shared" si="26"/>
        <v>1096.83</v>
      </c>
      <c r="L152" s="240">
        <f t="shared" si="27"/>
        <v>121.87</v>
      </c>
      <c r="M152" s="246">
        <v>17.41</v>
      </c>
    </row>
    <row r="153" spans="1:13" ht="12" customHeight="1">
      <c r="A153" s="245" t="s">
        <v>58</v>
      </c>
      <c r="B153" s="245" t="s">
        <v>20</v>
      </c>
      <c r="C153" s="243">
        <f t="shared" si="24"/>
        <v>1193.22</v>
      </c>
      <c r="D153" s="243">
        <f t="shared" si="25"/>
        <v>132.58</v>
      </c>
      <c r="E153" s="237">
        <v>18.94</v>
      </c>
      <c r="I153" s="245">
        <v>14</v>
      </c>
      <c r="J153" s="252" t="s">
        <v>20</v>
      </c>
      <c r="K153" s="240">
        <f t="shared" si="26"/>
        <v>1096.83</v>
      </c>
      <c r="L153" s="240">
        <f t="shared" si="27"/>
        <v>121.87</v>
      </c>
      <c r="M153" s="246">
        <v>17.41</v>
      </c>
    </row>
    <row r="154" spans="1:13" ht="12" customHeight="1">
      <c r="A154" s="245" t="s">
        <v>60</v>
      </c>
      <c r="B154" s="245" t="s">
        <v>20</v>
      </c>
      <c r="C154" s="243">
        <f t="shared" si="24"/>
        <v>1193.22</v>
      </c>
      <c r="D154" s="243">
        <f t="shared" si="25"/>
        <v>132.58</v>
      </c>
      <c r="E154" s="237">
        <v>18.94</v>
      </c>
      <c r="I154" s="245" t="s">
        <v>59</v>
      </c>
      <c r="J154" s="252" t="s">
        <v>20</v>
      </c>
      <c r="K154" s="240">
        <f t="shared" si="26"/>
        <v>1193.22</v>
      </c>
      <c r="L154" s="240">
        <f t="shared" si="27"/>
        <v>132.58</v>
      </c>
      <c r="M154" s="246">
        <v>18.94</v>
      </c>
    </row>
    <row r="155" spans="1:13" ht="12" customHeight="1">
      <c r="A155" s="245">
        <v>12</v>
      </c>
      <c r="B155" s="245" t="s">
        <v>20</v>
      </c>
      <c r="C155" s="243">
        <f t="shared" si="24"/>
        <v>1267.56</v>
      </c>
      <c r="D155" s="243">
        <f t="shared" si="25"/>
        <v>140.84</v>
      </c>
      <c r="E155" s="237">
        <v>20.12</v>
      </c>
      <c r="I155" s="245">
        <v>15</v>
      </c>
      <c r="J155" s="252" t="s">
        <v>20</v>
      </c>
      <c r="K155" s="240">
        <f t="shared" si="26"/>
        <v>1193.22</v>
      </c>
      <c r="L155" s="240">
        <f t="shared" si="27"/>
        <v>132.58</v>
      </c>
      <c r="M155" s="246">
        <v>18.94</v>
      </c>
    </row>
    <row r="156" spans="1:13" ht="12" customHeight="1">
      <c r="A156" s="245">
        <v>13</v>
      </c>
      <c r="B156" s="245" t="s">
        <v>20</v>
      </c>
      <c r="C156" s="243">
        <f t="shared" si="24"/>
        <v>1267.56</v>
      </c>
      <c r="D156" s="243">
        <f t="shared" si="25"/>
        <v>140.84</v>
      </c>
      <c r="E156" s="237">
        <v>20.12</v>
      </c>
      <c r="I156" s="245">
        <v>16</v>
      </c>
      <c r="J156" s="252" t="s">
        <v>20</v>
      </c>
      <c r="K156" s="240">
        <f t="shared" si="26"/>
        <v>1193.22</v>
      </c>
      <c r="L156" s="240">
        <f t="shared" si="27"/>
        <v>132.58</v>
      </c>
      <c r="M156" s="246">
        <v>18.94</v>
      </c>
    </row>
    <row r="157" spans="1:13" ht="12" customHeight="1">
      <c r="A157" s="245" t="s">
        <v>61</v>
      </c>
      <c r="B157" s="245" t="s">
        <v>9</v>
      </c>
      <c r="C157" s="241"/>
      <c r="D157" s="241"/>
      <c r="E157" s="241"/>
      <c r="I157" s="245">
        <v>17</v>
      </c>
      <c r="J157" s="252" t="s">
        <v>20</v>
      </c>
      <c r="K157" s="253">
        <f t="shared" si="26"/>
        <v>1400.4900000000002</v>
      </c>
      <c r="L157" s="253">
        <f t="shared" si="27"/>
        <v>155.61</v>
      </c>
      <c r="M157" s="297">
        <v>22.23</v>
      </c>
    </row>
    <row r="158" spans="1:13" ht="12" customHeight="1">
      <c r="A158" s="245">
        <v>14</v>
      </c>
      <c r="B158" s="245" t="s">
        <v>20</v>
      </c>
      <c r="C158" s="243">
        <f t="shared" si="24"/>
        <v>1193.22</v>
      </c>
      <c r="D158" s="243">
        <f t="shared" si="25"/>
        <v>132.58</v>
      </c>
      <c r="E158" s="237">
        <v>18.94</v>
      </c>
      <c r="I158" s="245">
        <v>18</v>
      </c>
      <c r="J158" s="252" t="s">
        <v>20</v>
      </c>
      <c r="K158" s="253">
        <f t="shared" si="26"/>
        <v>1400.4900000000002</v>
      </c>
      <c r="L158" s="253">
        <f t="shared" si="27"/>
        <v>155.61</v>
      </c>
      <c r="M158" s="297">
        <v>22.23</v>
      </c>
    </row>
    <row r="159" spans="1:13" ht="12" customHeight="1">
      <c r="A159" s="245">
        <v>15</v>
      </c>
      <c r="B159" s="245" t="s">
        <v>20</v>
      </c>
      <c r="C159" s="243">
        <f t="shared" si="24"/>
        <v>1193.22</v>
      </c>
      <c r="D159" s="243">
        <f t="shared" si="25"/>
        <v>132.58</v>
      </c>
      <c r="E159" s="237">
        <v>18.94</v>
      </c>
      <c r="I159" s="245">
        <v>19</v>
      </c>
      <c r="J159" s="252" t="s">
        <v>20</v>
      </c>
      <c r="K159" s="253">
        <f t="shared" si="26"/>
        <v>1400.4900000000002</v>
      </c>
      <c r="L159" s="253">
        <f t="shared" si="27"/>
        <v>155.61</v>
      </c>
      <c r="M159" s="297">
        <v>22.23</v>
      </c>
    </row>
    <row r="160" spans="1:13" ht="12" customHeight="1">
      <c r="A160" s="245">
        <v>16</v>
      </c>
      <c r="B160" s="245" t="s">
        <v>20</v>
      </c>
      <c r="C160" s="243">
        <f t="shared" si="24"/>
        <v>1193.22</v>
      </c>
      <c r="D160" s="243">
        <f t="shared" si="25"/>
        <v>132.58</v>
      </c>
      <c r="E160" s="237">
        <v>18.94</v>
      </c>
      <c r="I160" s="245">
        <v>20</v>
      </c>
      <c r="J160" s="252" t="s">
        <v>20</v>
      </c>
      <c r="K160" s="253">
        <f t="shared" si="26"/>
        <v>1400.4900000000002</v>
      </c>
      <c r="L160" s="253">
        <f t="shared" si="27"/>
        <v>155.61</v>
      </c>
      <c r="M160" s="297">
        <v>22.23</v>
      </c>
    </row>
    <row r="161" spans="1:13" ht="12" customHeight="1">
      <c r="A161" s="245">
        <v>17</v>
      </c>
      <c r="B161" s="245" t="s">
        <v>20</v>
      </c>
      <c r="C161" s="243">
        <f t="shared" si="24"/>
        <v>1267.56</v>
      </c>
      <c r="D161" s="243">
        <f t="shared" si="25"/>
        <v>140.84</v>
      </c>
      <c r="E161" s="237">
        <v>20.12</v>
      </c>
      <c r="I161" s="245">
        <v>21</v>
      </c>
      <c r="J161" s="252" t="s">
        <v>20</v>
      </c>
      <c r="K161" s="240">
        <f t="shared" si="26"/>
        <v>1096.83</v>
      </c>
      <c r="L161" s="240">
        <f t="shared" si="27"/>
        <v>121.87</v>
      </c>
      <c r="M161" s="246">
        <v>17.41</v>
      </c>
    </row>
    <row r="162" spans="1:13" ht="12" customHeight="1">
      <c r="A162" s="245">
        <v>18</v>
      </c>
      <c r="B162" s="245" t="s">
        <v>20</v>
      </c>
      <c r="C162" s="243">
        <f t="shared" si="24"/>
        <v>1267.56</v>
      </c>
      <c r="D162" s="243">
        <f t="shared" si="25"/>
        <v>140.84</v>
      </c>
      <c r="E162" s="237">
        <v>20.12</v>
      </c>
      <c r="I162" s="245">
        <v>22</v>
      </c>
      <c r="J162" s="252" t="s">
        <v>20</v>
      </c>
      <c r="K162" s="240">
        <f t="shared" si="26"/>
        <v>1096.83</v>
      </c>
      <c r="L162" s="240">
        <f t="shared" si="27"/>
        <v>121.87</v>
      </c>
      <c r="M162" s="246">
        <v>17.41</v>
      </c>
    </row>
    <row r="163" spans="1:13" ht="12" customHeight="1">
      <c r="A163" s="245">
        <v>19</v>
      </c>
      <c r="B163" s="245" t="s">
        <v>20</v>
      </c>
      <c r="C163" s="243">
        <f t="shared" si="24"/>
        <v>1267.56</v>
      </c>
      <c r="D163" s="243">
        <f t="shared" si="25"/>
        <v>140.84</v>
      </c>
      <c r="E163" s="237">
        <v>20.12</v>
      </c>
      <c r="I163" s="245">
        <v>23</v>
      </c>
      <c r="J163" s="252" t="s">
        <v>20</v>
      </c>
      <c r="K163" s="240">
        <f t="shared" si="26"/>
        <v>1193.22</v>
      </c>
      <c r="L163" s="240">
        <f t="shared" si="27"/>
        <v>132.58</v>
      </c>
      <c r="M163" s="246">
        <v>18.94</v>
      </c>
    </row>
    <row r="164" spans="1:13" ht="12" customHeight="1">
      <c r="A164" s="245" t="s">
        <v>62</v>
      </c>
      <c r="B164" s="245" t="s">
        <v>9</v>
      </c>
      <c r="C164" s="241"/>
      <c r="D164" s="241"/>
      <c r="E164" s="241"/>
      <c r="I164" s="245">
        <v>24</v>
      </c>
      <c r="J164" s="252" t="s">
        <v>20</v>
      </c>
      <c r="K164" s="240">
        <f t="shared" si="26"/>
        <v>1193.22</v>
      </c>
      <c r="L164" s="240">
        <f t="shared" si="27"/>
        <v>132.58</v>
      </c>
      <c r="M164" s="246">
        <v>18.94</v>
      </c>
    </row>
    <row r="165" spans="1:13" ht="12" customHeight="1">
      <c r="A165" s="245">
        <v>20</v>
      </c>
      <c r="B165" s="245" t="s">
        <v>20</v>
      </c>
      <c r="C165" s="243">
        <f t="shared" si="24"/>
        <v>1193.22</v>
      </c>
      <c r="D165" s="243">
        <f t="shared" si="25"/>
        <v>132.58</v>
      </c>
      <c r="E165" s="237">
        <v>18.94</v>
      </c>
      <c r="I165" s="245">
        <v>25</v>
      </c>
      <c r="J165" s="252" t="s">
        <v>20</v>
      </c>
      <c r="K165" s="253">
        <f t="shared" si="26"/>
        <v>1400.4900000000002</v>
      </c>
      <c r="L165" s="253">
        <f t="shared" si="27"/>
        <v>155.61</v>
      </c>
      <c r="M165" s="297">
        <v>22.23</v>
      </c>
    </row>
    <row r="166" spans="1:13" ht="12" customHeight="1">
      <c r="A166" s="245">
        <v>21</v>
      </c>
      <c r="B166" s="245" t="s">
        <v>20</v>
      </c>
      <c r="C166" s="243">
        <f t="shared" si="24"/>
        <v>1193.22</v>
      </c>
      <c r="D166" s="243">
        <f t="shared" si="25"/>
        <v>132.58</v>
      </c>
      <c r="E166" s="237">
        <v>18.94</v>
      </c>
      <c r="I166" s="245">
        <v>26</v>
      </c>
      <c r="J166" s="252" t="s">
        <v>20</v>
      </c>
      <c r="K166" s="253">
        <f t="shared" si="26"/>
        <v>1400.4900000000002</v>
      </c>
      <c r="L166" s="253">
        <f t="shared" si="27"/>
        <v>155.61</v>
      </c>
      <c r="M166" s="297">
        <v>22.23</v>
      </c>
    </row>
    <row r="167" spans="1:13" ht="12" customHeight="1">
      <c r="A167" s="245">
        <v>22</v>
      </c>
      <c r="B167" s="245" t="s">
        <v>20</v>
      </c>
      <c r="C167" s="243">
        <f t="shared" si="24"/>
        <v>1193.22</v>
      </c>
      <c r="D167" s="243">
        <f t="shared" si="25"/>
        <v>132.58</v>
      </c>
      <c r="E167" s="237">
        <v>18.94</v>
      </c>
      <c r="I167" s="245">
        <v>27</v>
      </c>
      <c r="J167" s="252" t="s">
        <v>20</v>
      </c>
      <c r="K167" s="253">
        <f t="shared" si="26"/>
        <v>1400.4900000000002</v>
      </c>
      <c r="L167" s="253">
        <f t="shared" si="27"/>
        <v>155.61</v>
      </c>
      <c r="M167" s="297">
        <v>22.23</v>
      </c>
    </row>
    <row r="168" spans="1:13" ht="12" customHeight="1">
      <c r="A168" s="245">
        <v>23</v>
      </c>
      <c r="B168" s="245" t="s">
        <v>20</v>
      </c>
      <c r="C168" s="243">
        <f t="shared" si="24"/>
        <v>1267.56</v>
      </c>
      <c r="D168" s="243">
        <f t="shared" si="25"/>
        <v>140.84</v>
      </c>
      <c r="E168" s="237">
        <v>20.12</v>
      </c>
      <c r="I168" s="245">
        <v>28</v>
      </c>
      <c r="J168" s="252" t="s">
        <v>20</v>
      </c>
      <c r="K168" s="253">
        <f t="shared" si="26"/>
        <v>1400.4900000000002</v>
      </c>
      <c r="L168" s="253">
        <f t="shared" si="27"/>
        <v>155.61</v>
      </c>
      <c r="M168" s="297">
        <v>22.23</v>
      </c>
    </row>
    <row r="169" spans="1:13" ht="12" customHeight="1">
      <c r="A169" s="245" t="s">
        <v>63</v>
      </c>
      <c r="C169" s="242"/>
      <c r="D169" s="242"/>
      <c r="E169" s="242"/>
      <c r="I169" s="245">
        <v>29</v>
      </c>
      <c r="J169" s="252" t="s">
        <v>20</v>
      </c>
      <c r="K169" s="240">
        <f t="shared" si="26"/>
        <v>1096.83</v>
      </c>
      <c r="L169" s="240">
        <f t="shared" si="27"/>
        <v>121.87</v>
      </c>
      <c r="M169" s="246">
        <v>17.41</v>
      </c>
    </row>
    <row r="170" spans="3:13" ht="12" customHeight="1">
      <c r="C170" s="259">
        <f>SUM(C141:C168)</f>
        <v>28113.12000000001</v>
      </c>
      <c r="D170" s="259">
        <f>SUM(D141:D168)</f>
        <v>3123.68</v>
      </c>
      <c r="E170" s="259">
        <f>SUM(E141:E168)</f>
        <v>446.24</v>
      </c>
      <c r="I170" s="245">
        <v>30</v>
      </c>
      <c r="J170" s="252" t="s">
        <v>20</v>
      </c>
      <c r="K170" s="240">
        <f t="shared" si="26"/>
        <v>1096.83</v>
      </c>
      <c r="L170" s="240">
        <f t="shared" si="27"/>
        <v>121.87</v>
      </c>
      <c r="M170" s="246">
        <v>17.41</v>
      </c>
    </row>
    <row r="171" spans="3:13" ht="12" customHeight="1">
      <c r="C171" s="258"/>
      <c r="D171" s="258"/>
      <c r="E171" s="241"/>
      <c r="I171" s="245">
        <v>31</v>
      </c>
      <c r="J171" s="252" t="s">
        <v>20</v>
      </c>
      <c r="K171" s="240">
        <f t="shared" si="26"/>
        <v>1193.22</v>
      </c>
      <c r="L171" s="240">
        <f t="shared" si="27"/>
        <v>132.58</v>
      </c>
      <c r="M171" s="246">
        <v>18.94</v>
      </c>
    </row>
    <row r="172" spans="3:13" ht="12" customHeight="1">
      <c r="C172" s="258"/>
      <c r="D172" s="258"/>
      <c r="E172" s="258"/>
      <c r="I172" s="245">
        <v>32</v>
      </c>
      <c r="J172" s="252" t="s">
        <v>20</v>
      </c>
      <c r="K172" s="240">
        <f t="shared" si="26"/>
        <v>1193.22</v>
      </c>
      <c r="L172" s="240">
        <f t="shared" si="27"/>
        <v>132.58</v>
      </c>
      <c r="M172" s="246">
        <v>18.94</v>
      </c>
    </row>
    <row r="173" spans="2:13" ht="12" customHeight="1">
      <c r="B173" s="269" t="s">
        <v>100</v>
      </c>
      <c r="C173" s="258"/>
      <c r="D173" s="259">
        <v>23.11</v>
      </c>
      <c r="E173" s="258" t="s">
        <v>101</v>
      </c>
      <c r="I173" s="245">
        <v>33</v>
      </c>
      <c r="J173" s="252" t="s">
        <v>20</v>
      </c>
      <c r="K173" s="253">
        <f t="shared" si="26"/>
        <v>1400.4900000000002</v>
      </c>
      <c r="L173" s="253">
        <f t="shared" si="27"/>
        <v>155.61</v>
      </c>
      <c r="M173" s="297">
        <v>22.23</v>
      </c>
    </row>
    <row r="174" spans="3:13" ht="12" customHeight="1">
      <c r="C174" s="258"/>
      <c r="D174" s="258"/>
      <c r="E174" s="258"/>
      <c r="I174" s="245">
        <v>34</v>
      </c>
      <c r="J174" s="252" t="s">
        <v>20</v>
      </c>
      <c r="K174" s="253">
        <f t="shared" si="26"/>
        <v>1400.4900000000002</v>
      </c>
      <c r="L174" s="253">
        <f t="shared" si="27"/>
        <v>155.61</v>
      </c>
      <c r="M174" s="297">
        <v>22.23</v>
      </c>
    </row>
    <row r="175" spans="3:13" ht="12" customHeight="1">
      <c r="C175" s="258"/>
      <c r="D175" s="296"/>
      <c r="E175" s="258"/>
      <c r="I175" s="245">
        <v>35</v>
      </c>
      <c r="J175" s="252" t="s">
        <v>20</v>
      </c>
      <c r="K175" s="253">
        <f t="shared" si="26"/>
        <v>1400.4900000000002</v>
      </c>
      <c r="L175" s="253">
        <f t="shared" si="27"/>
        <v>155.61</v>
      </c>
      <c r="M175" s="297">
        <v>22.23</v>
      </c>
    </row>
    <row r="176" spans="2:13" ht="12" customHeight="1">
      <c r="B176" s="244" t="s">
        <v>12</v>
      </c>
      <c r="C176" s="258"/>
      <c r="D176" s="258"/>
      <c r="E176" s="258"/>
      <c r="I176" s="245">
        <v>36</v>
      </c>
      <c r="J176" s="252" t="s">
        <v>20</v>
      </c>
      <c r="K176" s="253">
        <f t="shared" si="26"/>
        <v>1400.4900000000002</v>
      </c>
      <c r="L176" s="253">
        <f t="shared" si="27"/>
        <v>155.61</v>
      </c>
      <c r="M176" s="297">
        <v>22.23</v>
      </c>
    </row>
    <row r="177" spans="2:13" ht="12" customHeight="1">
      <c r="B177" s="245" t="s">
        <v>127</v>
      </c>
      <c r="C177" s="258"/>
      <c r="D177" s="258"/>
      <c r="E177" s="258"/>
      <c r="I177" s="245">
        <v>37</v>
      </c>
      <c r="J177" s="252" t="s">
        <v>20</v>
      </c>
      <c r="K177" s="240">
        <f t="shared" si="26"/>
        <v>1096.83</v>
      </c>
      <c r="L177" s="240">
        <f t="shared" si="27"/>
        <v>121.87</v>
      </c>
      <c r="M177" s="246">
        <v>17.41</v>
      </c>
    </row>
    <row r="178" spans="2:13" ht="12" customHeight="1">
      <c r="B178" s="245" t="s">
        <v>65</v>
      </c>
      <c r="I178" s="245">
        <v>38</v>
      </c>
      <c r="J178" s="252" t="s">
        <v>20</v>
      </c>
      <c r="K178" s="238">
        <f>SUM(L178*9)</f>
        <v>1096.83</v>
      </c>
      <c r="L178" s="238">
        <f t="shared" si="27"/>
        <v>121.87</v>
      </c>
      <c r="M178" s="254">
        <v>17.41</v>
      </c>
    </row>
    <row r="179" spans="2:13" ht="12" customHeight="1">
      <c r="B179" s="245" t="s">
        <v>66</v>
      </c>
      <c r="C179" s="258"/>
      <c r="D179" s="258"/>
      <c r="E179" s="258"/>
      <c r="J179" s="252"/>
      <c r="K179" s="251">
        <f>SUM(K138:K178)</f>
        <v>49776.48900000001</v>
      </c>
      <c r="L179" s="251">
        <f>SUM(L138:L178)</f>
        <v>5530.720999999999</v>
      </c>
      <c r="M179" s="255">
        <f>SUM(M138:M178)</f>
        <v>790.1030000000003</v>
      </c>
    </row>
    <row r="180" spans="3:13" ht="12.75">
      <c r="C180" s="258"/>
      <c r="D180" s="258"/>
      <c r="E180" s="258"/>
      <c r="I180" s="244" t="s">
        <v>64</v>
      </c>
      <c r="K180" s="256"/>
      <c r="L180" s="256"/>
      <c r="M180" s="257"/>
    </row>
    <row r="181" spans="3:13" ht="12.75">
      <c r="C181" s="258"/>
      <c r="D181" s="258"/>
      <c r="E181" s="241"/>
      <c r="I181" s="245">
        <v>1</v>
      </c>
      <c r="J181" s="245" t="s">
        <v>9</v>
      </c>
      <c r="K181" s="256"/>
      <c r="L181" s="256"/>
      <c r="M181" s="251"/>
    </row>
    <row r="182" spans="3:11" ht="12.75">
      <c r="C182" s="258"/>
      <c r="D182" s="258"/>
      <c r="E182" s="258"/>
      <c r="I182" s="245">
        <v>2</v>
      </c>
      <c r="J182" s="245" t="s">
        <v>9</v>
      </c>
      <c r="K182" s="252"/>
    </row>
    <row r="183" spans="2:10" ht="12.75">
      <c r="B183" s="283" t="s">
        <v>102</v>
      </c>
      <c r="C183" s="284">
        <f>SUM(C7)</f>
        <v>1400.4900000000002</v>
      </c>
      <c r="D183" s="258"/>
      <c r="E183" s="258"/>
      <c r="I183" s="245">
        <v>3</v>
      </c>
      <c r="J183" s="245" t="s">
        <v>9</v>
      </c>
    </row>
    <row r="184" spans="2:10" ht="12.75">
      <c r="B184" s="283" t="s">
        <v>103</v>
      </c>
      <c r="C184" s="284">
        <f>SUM(C24)</f>
        <v>18995.13</v>
      </c>
      <c r="D184" s="258"/>
      <c r="E184" s="258"/>
      <c r="I184" s="245">
        <v>4</v>
      </c>
      <c r="J184" s="245" t="s">
        <v>9</v>
      </c>
    </row>
    <row r="185" spans="2:10" ht="12.75">
      <c r="B185" s="283" t="s">
        <v>104</v>
      </c>
      <c r="C185" s="284">
        <f>SUM(C45)</f>
        <v>16465.726666666662</v>
      </c>
      <c r="D185" s="258"/>
      <c r="E185" s="258"/>
      <c r="I185" s="245">
        <v>5</v>
      </c>
      <c r="J185" s="245" t="s">
        <v>9</v>
      </c>
    </row>
    <row r="186" spans="2:10" ht="12.75">
      <c r="B186" s="283" t="s">
        <v>105</v>
      </c>
      <c r="C186" s="284">
        <f>SUM(C54)</f>
        <v>9021.973333333333</v>
      </c>
      <c r="D186" s="258"/>
      <c r="E186" s="258"/>
      <c r="I186" s="245">
        <v>6</v>
      </c>
      <c r="J186" s="245" t="s">
        <v>9</v>
      </c>
    </row>
    <row r="187" spans="2:10" ht="12.75">
      <c r="B187" s="283" t="s">
        <v>106</v>
      </c>
      <c r="C187" s="284">
        <f>SUM(K13)</f>
        <v>7183.259999999999</v>
      </c>
      <c r="D187" s="258"/>
      <c r="E187" s="258"/>
      <c r="I187" s="245">
        <v>7</v>
      </c>
      <c r="J187" s="245" t="s">
        <v>9</v>
      </c>
    </row>
    <row r="188" spans="2:10" ht="12.75">
      <c r="B188" s="283" t="s">
        <v>107</v>
      </c>
      <c r="C188" s="284">
        <f>SUM(K20)</f>
        <v>2766.33</v>
      </c>
      <c r="D188" s="258"/>
      <c r="E188" s="258"/>
      <c r="I188" s="245">
        <v>8</v>
      </c>
      <c r="J188" s="245" t="s">
        <v>9</v>
      </c>
    </row>
    <row r="189" spans="2:5" ht="12.75">
      <c r="B189" s="283" t="s">
        <v>108</v>
      </c>
      <c r="C189" s="284">
        <f>SUM(K57)</f>
        <v>25855.83</v>
      </c>
      <c r="D189" s="258"/>
      <c r="E189" s="258"/>
    </row>
    <row r="190" spans="2:5" ht="12.75">
      <c r="B190" s="283" t="s">
        <v>109</v>
      </c>
      <c r="C190" s="284">
        <f>SUM(C70)</f>
        <v>15768.9</v>
      </c>
      <c r="D190" s="258"/>
      <c r="E190" s="258"/>
    </row>
    <row r="191" spans="2:5" ht="12.75">
      <c r="B191" s="283" t="s">
        <v>110</v>
      </c>
      <c r="C191" s="284">
        <f>SUM(C82)</f>
        <v>17660.16</v>
      </c>
      <c r="D191" s="258"/>
      <c r="E191" s="258"/>
    </row>
    <row r="192" spans="2:5" ht="12.75">
      <c r="B192" s="283" t="s">
        <v>113</v>
      </c>
      <c r="C192" s="284">
        <f>SUM(C97)</f>
        <v>17801.91</v>
      </c>
      <c r="D192" s="258"/>
      <c r="E192" s="258"/>
    </row>
    <row r="193" spans="2:5" ht="12.75">
      <c r="B193" s="283" t="s">
        <v>111</v>
      </c>
      <c r="C193" s="284">
        <f>SUM(C112)</f>
        <v>4656.33</v>
      </c>
      <c r="D193" s="258"/>
      <c r="E193" s="258"/>
    </row>
    <row r="194" spans="2:5" ht="12.75">
      <c r="B194" s="283" t="s">
        <v>112</v>
      </c>
      <c r="C194" s="284">
        <f>SUM(K70)</f>
        <v>7522.2</v>
      </c>
      <c r="D194" s="258"/>
      <c r="E194" s="258"/>
    </row>
    <row r="195" spans="2:5" ht="12.75">
      <c r="B195" s="283" t="s">
        <v>114</v>
      </c>
      <c r="C195" s="284">
        <f>SUM(K100)</f>
        <v>32750.550000000007</v>
      </c>
      <c r="D195" s="258" t="s">
        <v>6</v>
      </c>
      <c r="E195" s="258"/>
    </row>
    <row r="196" spans="2:13" ht="12.75">
      <c r="B196" s="283" t="s">
        <v>115</v>
      </c>
      <c r="C196" s="284">
        <f>SUM(K112)</f>
        <v>9467.01</v>
      </c>
      <c r="D196" s="258"/>
      <c r="E196" s="258"/>
      <c r="I196" s="252"/>
      <c r="J196" s="252"/>
      <c r="K196" s="252"/>
      <c r="M196" s="285"/>
    </row>
    <row r="197" spans="2:13" ht="12.75">
      <c r="B197" s="283" t="s">
        <v>116</v>
      </c>
      <c r="C197" s="284">
        <f>SUM(C127)</f>
        <v>13982.22</v>
      </c>
      <c r="D197" s="258"/>
      <c r="E197" s="258"/>
      <c r="I197" s="252"/>
      <c r="J197" s="252"/>
      <c r="K197" s="252"/>
      <c r="M197" s="285"/>
    </row>
    <row r="198" spans="2:13" ht="12.75">
      <c r="B198" s="283" t="s">
        <v>117</v>
      </c>
      <c r="C198" s="284">
        <f>SUM(C170)</f>
        <v>28113.12000000001</v>
      </c>
      <c r="D198" s="258"/>
      <c r="E198" s="258"/>
      <c r="I198" s="252"/>
      <c r="J198" s="252"/>
      <c r="K198" s="252"/>
      <c r="M198" s="285"/>
    </row>
    <row r="199" spans="2:13" ht="12.75">
      <c r="B199" s="283" t="s">
        <v>118</v>
      </c>
      <c r="C199" s="284">
        <f>SUM(K136)</f>
        <v>18742.5</v>
      </c>
      <c r="D199" s="258"/>
      <c r="E199" s="258"/>
      <c r="I199" s="252"/>
      <c r="J199" s="252"/>
      <c r="K199" s="252"/>
      <c r="M199" s="285"/>
    </row>
    <row r="200" spans="2:13" ht="12.75">
      <c r="B200" s="283" t="s">
        <v>119</v>
      </c>
      <c r="C200" s="284">
        <f>SUM(K179)</f>
        <v>49776.48900000001</v>
      </c>
      <c r="D200" s="258"/>
      <c r="E200" s="258"/>
      <c r="I200" s="252"/>
      <c r="J200" s="252"/>
      <c r="K200" s="252"/>
      <c r="M200" s="285"/>
    </row>
    <row r="201" spans="3:13" ht="13.5" thickBot="1">
      <c r="C201" s="286">
        <f>SUM(C183:C200)</f>
        <v>297930.129</v>
      </c>
      <c r="D201" s="258"/>
      <c r="E201" s="258"/>
      <c r="I201" s="252"/>
      <c r="J201" s="252"/>
      <c r="K201" s="252"/>
      <c r="L201" s="287"/>
      <c r="M201" s="285"/>
    </row>
    <row r="202" spans="4:13" ht="13.5" thickTop="1">
      <c r="D202" s="258"/>
      <c r="E202" s="258"/>
      <c r="I202" s="252"/>
      <c r="J202" s="252"/>
      <c r="K202" s="252"/>
      <c r="M202" s="285"/>
    </row>
    <row r="203" spans="4:13" ht="12.75">
      <c r="D203" s="258"/>
      <c r="E203" s="258"/>
      <c r="I203" s="252"/>
      <c r="J203" s="252"/>
      <c r="K203" s="252"/>
      <c r="M203" s="285"/>
    </row>
    <row r="204" spans="4:13" ht="12.75">
      <c r="D204" s="258"/>
      <c r="E204" s="258"/>
      <c r="I204" s="252"/>
      <c r="J204" s="252"/>
      <c r="K204" s="252"/>
      <c r="M204" s="285"/>
    </row>
    <row r="205" spans="9:13" ht="12.75">
      <c r="I205" s="252"/>
      <c r="J205" s="252"/>
      <c r="K205" s="252"/>
      <c r="M205" s="285"/>
    </row>
    <row r="206" spans="9:13" ht="12.75">
      <c r="I206" s="252"/>
      <c r="J206" s="252"/>
      <c r="K206" s="252"/>
      <c r="M206" s="285"/>
    </row>
    <row r="207" spans="9:13" ht="12.75">
      <c r="I207" s="252"/>
      <c r="J207" s="252"/>
      <c r="K207" s="252"/>
      <c r="M207" s="285"/>
    </row>
    <row r="208" spans="9:13" ht="12.75">
      <c r="I208" s="252"/>
      <c r="J208" s="252"/>
      <c r="K208" s="252"/>
      <c r="M208" s="285"/>
    </row>
    <row r="209" spans="3:13" ht="12.75">
      <c r="C209" s="288"/>
      <c r="I209" s="252"/>
      <c r="J209" s="252"/>
      <c r="K209" s="252"/>
      <c r="M209" s="285"/>
    </row>
    <row r="210" spans="3:11" ht="12.75">
      <c r="C210" s="288"/>
      <c r="I210" s="252"/>
      <c r="J210" s="252"/>
      <c r="K210" s="252"/>
    </row>
    <row r="211" spans="3:11" ht="12.75">
      <c r="C211" s="289"/>
      <c r="D211" s="270"/>
      <c r="I211" s="252"/>
      <c r="J211" s="252"/>
      <c r="K211" s="252"/>
    </row>
    <row r="212" spans="3:4" ht="12.75">
      <c r="C212" s="290"/>
      <c r="D212" s="270"/>
    </row>
    <row r="213" spans="3:14" ht="12.75">
      <c r="C213" s="291"/>
      <c r="D213" s="270"/>
      <c r="L213" s="279"/>
      <c r="M213" s="292"/>
      <c r="N213" s="271"/>
    </row>
    <row r="214" ht="12.75">
      <c r="B214" s="266"/>
    </row>
    <row r="215" ht="12.75">
      <c r="B215" s="293"/>
    </row>
  </sheetData>
  <sheetProtection/>
  <printOptions/>
  <pageMargins left="0.35433070866141736" right="0.35433070866141736" top="0.7874015748031497" bottom="0.3937007874015748" header="0.5118110236220472" footer="0.5118110236220472"/>
  <pageSetup horizontalDpi="600" verticalDpi="600" orientation="portrait" paperSize="9" scale="91" r:id="rId1"/>
  <rowBreaks count="3" manualBreakCount="3">
    <brk id="57" max="255" man="1"/>
    <brk id="113" max="255" man="1"/>
    <brk id="1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I57"/>
  <sheetViews>
    <sheetView workbookViewId="0" topLeftCell="A1">
      <selection activeCell="AF26" sqref="AF26"/>
    </sheetView>
  </sheetViews>
  <sheetFormatPr defaultColWidth="9.140625" defaultRowHeight="12.75"/>
  <cols>
    <col min="1" max="1" width="2.7109375" style="3" customWidth="1"/>
    <col min="2" max="2" width="3.7109375" style="3" customWidth="1"/>
    <col min="3" max="3" width="11.7109375" style="3" customWidth="1"/>
    <col min="4" max="5" width="9.140625" style="3" customWidth="1"/>
    <col min="6" max="6" width="2.28125" style="3" customWidth="1"/>
    <col min="7" max="7" width="2.7109375" style="3" customWidth="1"/>
    <col min="8" max="8" width="3.7109375" style="3" customWidth="1"/>
    <col min="9" max="9" width="11.7109375" style="3" customWidth="1"/>
    <col min="10" max="11" width="9.28125" style="3" bestFit="1" customWidth="1"/>
    <col min="12" max="12" width="5.7109375" style="3" customWidth="1"/>
    <col min="13" max="13" width="2.7109375" style="3" customWidth="1"/>
    <col min="14" max="14" width="3.7109375" style="3" customWidth="1"/>
    <col min="15" max="15" width="11.7109375" style="3" customWidth="1"/>
    <col min="16" max="17" width="9.28125" style="3" bestFit="1" customWidth="1"/>
    <col min="18" max="18" width="5.7109375" style="3" customWidth="1"/>
    <col min="19" max="19" width="2.7109375" style="3" customWidth="1"/>
    <col min="20" max="20" width="3.7109375" style="3" customWidth="1"/>
    <col min="21" max="21" width="11.7109375" style="3" customWidth="1"/>
    <col min="22" max="23" width="9.140625" style="3" customWidth="1"/>
    <col min="24" max="24" width="2.7109375" style="3" customWidth="1"/>
    <col min="25" max="25" width="3.7109375" style="3" customWidth="1"/>
    <col min="26" max="26" width="11.7109375" style="3" customWidth="1"/>
    <col min="27" max="28" width="9.28125" style="3" bestFit="1" customWidth="1"/>
    <col min="29" max="29" width="2.7109375" style="3" customWidth="1"/>
    <col min="30" max="30" width="3.7109375" style="3" customWidth="1"/>
    <col min="31" max="31" width="11.7109375" style="3" customWidth="1"/>
    <col min="32" max="32" width="9.8515625" style="3" bestFit="1" customWidth="1"/>
    <col min="33" max="33" width="9.28125" style="3" bestFit="1" customWidth="1"/>
    <col min="34" max="34" width="3.7109375" style="3" customWidth="1"/>
  </cols>
  <sheetData>
    <row r="1" spans="1:34" ht="15.75">
      <c r="A1" s="194" t="s">
        <v>126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9"/>
      <c r="N1" s="9"/>
      <c r="O1" s="19" t="s">
        <v>6</v>
      </c>
      <c r="P1" s="9"/>
      <c r="Q1" s="194"/>
      <c r="R1" s="9"/>
      <c r="S1" s="196" t="s">
        <v>126</v>
      </c>
      <c r="T1" s="153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19" ht="13.5" thickBot="1">
      <c r="A2" s="20"/>
      <c r="O2" s="19" t="s">
        <v>6</v>
      </c>
      <c r="P2" s="20"/>
      <c r="Q2" s="20"/>
      <c r="R2" s="20"/>
      <c r="S2" s="20"/>
    </row>
    <row r="3" spans="1:35" ht="12.75">
      <c r="A3" s="298" t="s">
        <v>1</v>
      </c>
      <c r="B3" s="299"/>
      <c r="C3" s="73" t="s">
        <v>17</v>
      </c>
      <c r="D3" s="73" t="s">
        <v>4</v>
      </c>
      <c r="E3" s="73" t="s">
        <v>5</v>
      </c>
      <c r="F3" s="74"/>
      <c r="G3" s="298" t="s">
        <v>1</v>
      </c>
      <c r="H3" s="299"/>
      <c r="I3" s="73" t="s">
        <v>17</v>
      </c>
      <c r="J3" s="73" t="s">
        <v>4</v>
      </c>
      <c r="K3" s="73" t="s">
        <v>5</v>
      </c>
      <c r="L3" s="75" t="s">
        <v>12</v>
      </c>
      <c r="M3" s="298" t="s">
        <v>1</v>
      </c>
      <c r="N3" s="299"/>
      <c r="O3" s="73" t="s">
        <v>17</v>
      </c>
      <c r="P3" s="73" t="s">
        <v>4</v>
      </c>
      <c r="Q3" s="73" t="s">
        <v>5</v>
      </c>
      <c r="R3" s="74" t="s">
        <v>12</v>
      </c>
      <c r="S3" s="298" t="s">
        <v>1</v>
      </c>
      <c r="T3" s="299"/>
      <c r="U3" s="73" t="s">
        <v>17</v>
      </c>
      <c r="V3" s="73" t="s">
        <v>4</v>
      </c>
      <c r="W3" s="209" t="s">
        <v>5</v>
      </c>
      <c r="X3" s="298" t="s">
        <v>1</v>
      </c>
      <c r="Y3" s="299"/>
      <c r="Z3" s="73" t="s">
        <v>17</v>
      </c>
      <c r="AA3" s="73" t="s">
        <v>4</v>
      </c>
      <c r="AB3" s="209" t="s">
        <v>5</v>
      </c>
      <c r="AC3" s="298" t="s">
        <v>1</v>
      </c>
      <c r="AD3" s="299"/>
      <c r="AE3" s="73" t="s">
        <v>17</v>
      </c>
      <c r="AF3" s="73" t="s">
        <v>4</v>
      </c>
      <c r="AG3" s="73" t="s">
        <v>5</v>
      </c>
      <c r="AH3" s="74"/>
      <c r="AI3" s="76"/>
    </row>
    <row r="4" spans="1:35" ht="13.5" thickBot="1">
      <c r="A4" s="300" t="s">
        <v>2</v>
      </c>
      <c r="B4" s="301"/>
      <c r="C4" s="77" t="s">
        <v>128</v>
      </c>
      <c r="D4" s="77" t="s">
        <v>18</v>
      </c>
      <c r="E4" s="77" t="s">
        <v>18</v>
      </c>
      <c r="F4" s="132"/>
      <c r="G4" s="300" t="s">
        <v>2</v>
      </c>
      <c r="H4" s="301"/>
      <c r="I4" s="77" t="s">
        <v>128</v>
      </c>
      <c r="J4" s="77" t="s">
        <v>18</v>
      </c>
      <c r="K4" s="77" t="s">
        <v>18</v>
      </c>
      <c r="L4" s="78"/>
      <c r="M4" s="300" t="s">
        <v>2</v>
      </c>
      <c r="N4" s="301"/>
      <c r="O4" s="77" t="s">
        <v>128</v>
      </c>
      <c r="P4" s="77" t="s">
        <v>18</v>
      </c>
      <c r="Q4" s="77" t="s">
        <v>18</v>
      </c>
      <c r="R4" s="79"/>
      <c r="S4" s="300" t="s">
        <v>2</v>
      </c>
      <c r="T4" s="301"/>
      <c r="U4" s="77" t="s">
        <v>128</v>
      </c>
      <c r="V4" s="77" t="s">
        <v>18</v>
      </c>
      <c r="W4" s="132" t="s">
        <v>18</v>
      </c>
      <c r="X4" s="300" t="s">
        <v>2</v>
      </c>
      <c r="Y4" s="301"/>
      <c r="Z4" s="77" t="s">
        <v>128</v>
      </c>
      <c r="AA4" s="77" t="s">
        <v>18</v>
      </c>
      <c r="AB4" s="132" t="s">
        <v>18</v>
      </c>
      <c r="AC4" s="300" t="s">
        <v>2</v>
      </c>
      <c r="AD4" s="301"/>
      <c r="AE4" s="77" t="s">
        <v>128</v>
      </c>
      <c r="AF4" s="77" t="s">
        <v>18</v>
      </c>
      <c r="AG4" s="77" t="s">
        <v>18</v>
      </c>
      <c r="AH4" s="79"/>
      <c r="AI4" s="76"/>
    </row>
    <row r="5" spans="1:35" ht="12.75">
      <c r="A5" s="154">
        <v>1</v>
      </c>
      <c r="B5" s="81">
        <v>1</v>
      </c>
      <c r="C5" s="155">
        <f aca="true" t="shared" si="0" ref="C5:C10">D5*36.5/3</f>
        <v>1933.2833333333335</v>
      </c>
      <c r="D5" s="155">
        <f aca="true" t="shared" si="1" ref="D5:D10">SUM(E5*7)</f>
        <v>158.9</v>
      </c>
      <c r="E5" s="96">
        <v>22.7</v>
      </c>
      <c r="F5" s="135" t="s">
        <v>84</v>
      </c>
      <c r="G5" s="80">
        <v>2</v>
      </c>
      <c r="H5" s="81">
        <v>1</v>
      </c>
      <c r="I5" s="207">
        <f aca="true" t="shared" si="2" ref="I5:I10">SUM(J5*12)</f>
        <v>1995.8400000000001</v>
      </c>
      <c r="J5" s="207">
        <f aca="true" t="shared" si="3" ref="J5:J10">SUM(K5*7)</f>
        <v>166.32000000000002</v>
      </c>
      <c r="K5" s="206">
        <v>23.76</v>
      </c>
      <c r="L5" s="208" t="s">
        <v>93</v>
      </c>
      <c r="M5" s="212">
        <v>3</v>
      </c>
      <c r="N5" s="213">
        <v>1</v>
      </c>
      <c r="O5" s="214">
        <f aca="true" t="shared" si="4" ref="O5:O10">SUM(P5*12)</f>
        <v>1939.56</v>
      </c>
      <c r="P5" s="214">
        <f aca="true" t="shared" si="5" ref="P5:P10">SUM(Q5*7)</f>
        <v>161.63</v>
      </c>
      <c r="Q5" s="215">
        <v>23.09</v>
      </c>
      <c r="R5" s="216" t="s">
        <v>93</v>
      </c>
      <c r="S5" s="154">
        <v>4</v>
      </c>
      <c r="T5" s="81">
        <v>1</v>
      </c>
      <c r="U5" s="211">
        <f aca="true" t="shared" si="6" ref="U5:U10">SUM(V5*9)</f>
        <v>1666.98</v>
      </c>
      <c r="V5" s="87">
        <f aca="true" t="shared" si="7" ref="V5:V10">SUM(W5*7)</f>
        <v>185.22</v>
      </c>
      <c r="W5" s="204">
        <v>26.46</v>
      </c>
      <c r="X5" s="154">
        <v>6</v>
      </c>
      <c r="Y5" s="81">
        <v>1</v>
      </c>
      <c r="Z5" s="211">
        <f aca="true" t="shared" si="8" ref="Z5:Z26">SUM(AA5*9)</f>
        <v>1666.98</v>
      </c>
      <c r="AA5" s="211">
        <f aca="true" t="shared" si="9" ref="AA5:AA10">SUM(AB5*7)</f>
        <v>185.22</v>
      </c>
      <c r="AB5" s="204">
        <v>26.46</v>
      </c>
      <c r="AC5" s="227">
        <v>6</v>
      </c>
      <c r="AD5" s="129" t="s">
        <v>78</v>
      </c>
      <c r="AE5" s="130">
        <f>AF5*36.5/3</f>
        <v>1933.2833333333335</v>
      </c>
      <c r="AF5" s="130">
        <f>SUM(AG5*7)</f>
        <v>158.9</v>
      </c>
      <c r="AG5" s="235">
        <v>22.7</v>
      </c>
      <c r="AH5" s="131" t="s">
        <v>84</v>
      </c>
      <c r="AI5" s="76"/>
    </row>
    <row r="6" spans="1:35" ht="12.75">
      <c r="A6" s="88">
        <v>1</v>
      </c>
      <c r="B6" s="86">
        <v>2</v>
      </c>
      <c r="C6" s="155">
        <f t="shared" si="0"/>
        <v>1933.2833333333335</v>
      </c>
      <c r="D6" s="95">
        <f t="shared" si="1"/>
        <v>158.9</v>
      </c>
      <c r="E6" s="96">
        <v>22.7</v>
      </c>
      <c r="F6" s="135" t="s">
        <v>84</v>
      </c>
      <c r="G6" s="85">
        <v>2</v>
      </c>
      <c r="H6" s="86">
        <v>2</v>
      </c>
      <c r="I6" s="207">
        <f t="shared" si="2"/>
        <v>1995.8400000000001</v>
      </c>
      <c r="J6" s="207">
        <f t="shared" si="3"/>
        <v>166.32000000000002</v>
      </c>
      <c r="K6" s="206">
        <v>23.76</v>
      </c>
      <c r="L6" s="208" t="s">
        <v>93</v>
      </c>
      <c r="M6" s="82">
        <v>3</v>
      </c>
      <c r="N6" s="83">
        <v>2</v>
      </c>
      <c r="O6" s="207">
        <f t="shared" si="4"/>
        <v>1995.8400000000001</v>
      </c>
      <c r="P6" s="207">
        <f t="shared" si="5"/>
        <v>166.32000000000002</v>
      </c>
      <c r="Q6" s="206">
        <v>23.76</v>
      </c>
      <c r="R6" s="208" t="s">
        <v>93</v>
      </c>
      <c r="S6" s="88">
        <v>4</v>
      </c>
      <c r="T6" s="86">
        <v>2</v>
      </c>
      <c r="U6" s="87">
        <f t="shared" si="6"/>
        <v>1666.98</v>
      </c>
      <c r="V6" s="87">
        <f t="shared" si="7"/>
        <v>185.22</v>
      </c>
      <c r="W6" s="204">
        <v>26.46</v>
      </c>
      <c r="X6" s="88">
        <v>6</v>
      </c>
      <c r="Y6" s="86">
        <v>2</v>
      </c>
      <c r="Z6" s="87">
        <f t="shared" si="8"/>
        <v>1666.98</v>
      </c>
      <c r="AA6" s="87">
        <f t="shared" si="9"/>
        <v>185.22</v>
      </c>
      <c r="AB6" s="204">
        <v>26.46</v>
      </c>
      <c r="AC6" s="93">
        <v>6</v>
      </c>
      <c r="AD6" s="94" t="s">
        <v>79</v>
      </c>
      <c r="AE6" s="155">
        <f>AF6*36.5/3</f>
        <v>1933.2833333333335</v>
      </c>
      <c r="AF6" s="95">
        <f>SUM(AG6*7)</f>
        <v>158.9</v>
      </c>
      <c r="AG6" s="96">
        <v>22.7</v>
      </c>
      <c r="AH6" s="97" t="s">
        <v>84</v>
      </c>
      <c r="AI6" s="76"/>
    </row>
    <row r="7" spans="1:35" ht="12.75">
      <c r="A7" s="88">
        <v>1</v>
      </c>
      <c r="B7" s="86">
        <v>3</v>
      </c>
      <c r="C7" s="155">
        <f t="shared" si="0"/>
        <v>1933.2833333333335</v>
      </c>
      <c r="D7" s="95">
        <f t="shared" si="1"/>
        <v>158.9</v>
      </c>
      <c r="E7" s="96">
        <v>22.7</v>
      </c>
      <c r="F7" s="135" t="s">
        <v>84</v>
      </c>
      <c r="G7" s="85">
        <v>2</v>
      </c>
      <c r="H7" s="86">
        <v>3</v>
      </c>
      <c r="I7" s="207">
        <f t="shared" si="2"/>
        <v>1995.8400000000001</v>
      </c>
      <c r="J7" s="207">
        <f t="shared" si="3"/>
        <v>166.32000000000002</v>
      </c>
      <c r="K7" s="206">
        <v>23.76</v>
      </c>
      <c r="L7" s="208" t="s">
        <v>93</v>
      </c>
      <c r="M7" s="82">
        <v>3</v>
      </c>
      <c r="N7" s="83">
        <v>3</v>
      </c>
      <c r="O7" s="207">
        <f t="shared" si="4"/>
        <v>1995.8400000000001</v>
      </c>
      <c r="P7" s="207">
        <f t="shared" si="5"/>
        <v>166.32000000000002</v>
      </c>
      <c r="Q7" s="206">
        <v>23.76</v>
      </c>
      <c r="R7" s="208" t="s">
        <v>93</v>
      </c>
      <c r="S7" s="88">
        <v>4</v>
      </c>
      <c r="T7" s="86">
        <v>3</v>
      </c>
      <c r="U7" s="87">
        <f t="shared" si="6"/>
        <v>1666.98</v>
      </c>
      <c r="V7" s="87">
        <f t="shared" si="7"/>
        <v>185.22</v>
      </c>
      <c r="W7" s="204">
        <v>26.46</v>
      </c>
      <c r="X7" s="88">
        <v>6</v>
      </c>
      <c r="Y7" s="86">
        <v>3</v>
      </c>
      <c r="Z7" s="87">
        <f t="shared" si="8"/>
        <v>1666.98</v>
      </c>
      <c r="AA7" s="87">
        <f t="shared" si="9"/>
        <v>185.22</v>
      </c>
      <c r="AB7" s="204">
        <v>26.46</v>
      </c>
      <c r="AC7" s="93">
        <v>6</v>
      </c>
      <c r="AD7" s="94" t="s">
        <v>81</v>
      </c>
      <c r="AE7" s="155">
        <f>AF7*36.5/3</f>
        <v>1933.2833333333335</v>
      </c>
      <c r="AF7" s="95">
        <f>SUM(AG7*7)</f>
        <v>158.9</v>
      </c>
      <c r="AG7" s="96">
        <v>22.7</v>
      </c>
      <c r="AH7" s="97" t="s">
        <v>84</v>
      </c>
      <c r="AI7" s="76"/>
    </row>
    <row r="8" spans="1:35" ht="12.75">
      <c r="A8" s="88">
        <v>1</v>
      </c>
      <c r="B8" s="86">
        <v>4</v>
      </c>
      <c r="C8" s="155">
        <f t="shared" si="0"/>
        <v>1933.2833333333335</v>
      </c>
      <c r="D8" s="95">
        <f t="shared" si="1"/>
        <v>158.9</v>
      </c>
      <c r="E8" s="96">
        <v>22.7</v>
      </c>
      <c r="F8" s="135" t="s">
        <v>84</v>
      </c>
      <c r="G8" s="85">
        <v>2</v>
      </c>
      <c r="H8" s="86">
        <v>4</v>
      </c>
      <c r="I8" s="207">
        <f t="shared" si="2"/>
        <v>1995.8400000000001</v>
      </c>
      <c r="J8" s="207">
        <f t="shared" si="3"/>
        <v>166.32000000000002</v>
      </c>
      <c r="K8" s="206">
        <v>23.76</v>
      </c>
      <c r="L8" s="208" t="s">
        <v>93</v>
      </c>
      <c r="M8" s="82">
        <v>3</v>
      </c>
      <c r="N8" s="83">
        <v>4</v>
      </c>
      <c r="O8" s="207">
        <f t="shared" si="4"/>
        <v>1995.8400000000001</v>
      </c>
      <c r="P8" s="207">
        <f t="shared" si="5"/>
        <v>166.32000000000002</v>
      </c>
      <c r="Q8" s="206">
        <v>23.76</v>
      </c>
      <c r="R8" s="208" t="s">
        <v>93</v>
      </c>
      <c r="S8" s="88">
        <v>4</v>
      </c>
      <c r="T8" s="86">
        <v>4</v>
      </c>
      <c r="U8" s="87">
        <f t="shared" si="6"/>
        <v>1666.98</v>
      </c>
      <c r="V8" s="87">
        <f t="shared" si="7"/>
        <v>185.22</v>
      </c>
      <c r="W8" s="204">
        <v>26.46</v>
      </c>
      <c r="X8" s="88">
        <v>6</v>
      </c>
      <c r="Y8" s="86">
        <v>4</v>
      </c>
      <c r="Z8" s="87">
        <f t="shared" si="8"/>
        <v>1666.98</v>
      </c>
      <c r="AA8" s="87">
        <f t="shared" si="9"/>
        <v>185.22</v>
      </c>
      <c r="AB8" s="204">
        <v>26.46</v>
      </c>
      <c r="AC8" s="93">
        <v>6</v>
      </c>
      <c r="AD8" s="94" t="s">
        <v>82</v>
      </c>
      <c r="AE8" s="155">
        <f>AF8*36.5/3</f>
        <v>1933.2833333333335</v>
      </c>
      <c r="AF8" s="95">
        <f>SUM(AG8*7)</f>
        <v>158.9</v>
      </c>
      <c r="AG8" s="96">
        <v>22.7</v>
      </c>
      <c r="AH8" s="97" t="s">
        <v>84</v>
      </c>
      <c r="AI8" s="76"/>
    </row>
    <row r="9" spans="1:35" ht="13.5" thickBot="1">
      <c r="A9" s="88">
        <v>1</v>
      </c>
      <c r="B9" s="86">
        <v>5</v>
      </c>
      <c r="C9" s="155">
        <f t="shared" si="0"/>
        <v>1808.0883333333334</v>
      </c>
      <c r="D9" s="95">
        <f t="shared" si="1"/>
        <v>148.61</v>
      </c>
      <c r="E9" s="96">
        <v>21.23</v>
      </c>
      <c r="F9" s="135" t="s">
        <v>84</v>
      </c>
      <c r="G9" s="85">
        <v>2</v>
      </c>
      <c r="H9" s="86">
        <v>5</v>
      </c>
      <c r="I9" s="207">
        <f t="shared" si="2"/>
        <v>1837.08</v>
      </c>
      <c r="J9" s="207">
        <f t="shared" si="3"/>
        <v>153.09</v>
      </c>
      <c r="K9" s="206">
        <v>21.87</v>
      </c>
      <c r="L9" s="208" t="s">
        <v>93</v>
      </c>
      <c r="M9" s="82">
        <v>3</v>
      </c>
      <c r="N9" s="83">
        <v>5</v>
      </c>
      <c r="O9" s="207">
        <f t="shared" si="4"/>
        <v>1995.8400000000001</v>
      </c>
      <c r="P9" s="207">
        <f t="shared" si="5"/>
        <v>166.32000000000002</v>
      </c>
      <c r="Q9" s="206">
        <v>23.76</v>
      </c>
      <c r="R9" s="208" t="s">
        <v>93</v>
      </c>
      <c r="S9" s="88">
        <v>4</v>
      </c>
      <c r="T9" s="86">
        <v>5</v>
      </c>
      <c r="U9" s="87">
        <f t="shared" si="6"/>
        <v>1666.98</v>
      </c>
      <c r="V9" s="87">
        <f t="shared" si="7"/>
        <v>185.22</v>
      </c>
      <c r="W9" s="204">
        <v>26.46</v>
      </c>
      <c r="X9" s="88">
        <v>6</v>
      </c>
      <c r="Y9" s="86">
        <v>5</v>
      </c>
      <c r="Z9" s="87">
        <f t="shared" si="8"/>
        <v>1666.98</v>
      </c>
      <c r="AA9" s="87">
        <f t="shared" si="9"/>
        <v>185.22</v>
      </c>
      <c r="AB9" s="204">
        <v>26.46</v>
      </c>
      <c r="AC9" s="109">
        <v>6</v>
      </c>
      <c r="AD9" s="110" t="s">
        <v>83</v>
      </c>
      <c r="AE9" s="203">
        <f>AF9*36.5/3</f>
        <v>1933.2833333333335</v>
      </c>
      <c r="AF9" s="111">
        <f>SUM(AG9*7)</f>
        <v>158.9</v>
      </c>
      <c r="AG9" s="112">
        <v>22.7</v>
      </c>
      <c r="AH9" s="113" t="s">
        <v>84</v>
      </c>
      <c r="AI9" s="76"/>
    </row>
    <row r="10" spans="1:35" ht="12.75">
      <c r="A10" s="88">
        <v>1</v>
      </c>
      <c r="B10" s="86">
        <v>6</v>
      </c>
      <c r="C10" s="155">
        <f t="shared" si="0"/>
        <v>1808.0883333333334</v>
      </c>
      <c r="D10" s="95">
        <f t="shared" si="1"/>
        <v>148.61</v>
      </c>
      <c r="E10" s="96">
        <v>21.23</v>
      </c>
      <c r="F10" s="135" t="s">
        <v>84</v>
      </c>
      <c r="G10" s="85">
        <v>2</v>
      </c>
      <c r="H10" s="86">
        <v>6</v>
      </c>
      <c r="I10" s="207">
        <f t="shared" si="2"/>
        <v>1837.08</v>
      </c>
      <c r="J10" s="207">
        <f t="shared" si="3"/>
        <v>153.09</v>
      </c>
      <c r="K10" s="206">
        <v>21.87</v>
      </c>
      <c r="L10" s="208" t="s">
        <v>93</v>
      </c>
      <c r="M10" s="82">
        <v>3</v>
      </c>
      <c r="N10" s="83">
        <v>6</v>
      </c>
      <c r="O10" s="207">
        <f t="shared" si="4"/>
        <v>1939.56</v>
      </c>
      <c r="P10" s="207">
        <f t="shared" si="5"/>
        <v>161.63</v>
      </c>
      <c r="Q10" s="215">
        <v>23.09</v>
      </c>
      <c r="R10" s="208" t="s">
        <v>93</v>
      </c>
      <c r="S10" s="88">
        <v>4</v>
      </c>
      <c r="T10" s="86">
        <v>6</v>
      </c>
      <c r="U10" s="84">
        <f t="shared" si="6"/>
        <v>1666.98</v>
      </c>
      <c r="V10" s="84">
        <f t="shared" si="7"/>
        <v>185.22</v>
      </c>
      <c r="W10" s="204">
        <v>26.46</v>
      </c>
      <c r="X10" s="88">
        <v>6</v>
      </c>
      <c r="Y10" s="86">
        <v>6</v>
      </c>
      <c r="Z10" s="84">
        <f t="shared" si="8"/>
        <v>1666.98</v>
      </c>
      <c r="AA10" s="84">
        <f t="shared" si="9"/>
        <v>185.22</v>
      </c>
      <c r="AB10" s="204">
        <v>26.46</v>
      </c>
      <c r="AC10" s="89"/>
      <c r="AD10" s="89"/>
      <c r="AE10" s="90"/>
      <c r="AF10" s="90"/>
      <c r="AG10" s="91"/>
      <c r="AH10" s="92"/>
      <c r="AI10" s="76"/>
    </row>
    <row r="11" spans="1:35" ht="6" customHeight="1">
      <c r="A11" s="93"/>
      <c r="B11" s="94"/>
      <c r="C11" s="95"/>
      <c r="D11" s="95" t="s">
        <v>6</v>
      </c>
      <c r="E11" s="96"/>
      <c r="F11" s="100"/>
      <c r="G11" s="98"/>
      <c r="H11" s="94"/>
      <c r="I11" s="95" t="s">
        <v>6</v>
      </c>
      <c r="J11" s="95"/>
      <c r="K11" s="108"/>
      <c r="L11" s="99"/>
      <c r="M11" s="93"/>
      <c r="N11" s="94"/>
      <c r="O11" s="95"/>
      <c r="P11" s="95"/>
      <c r="Q11" s="108"/>
      <c r="R11" s="100"/>
      <c r="S11" s="93"/>
      <c r="T11" s="94"/>
      <c r="U11" s="95"/>
      <c r="V11" s="95" t="s">
        <v>6</v>
      </c>
      <c r="W11" s="100"/>
      <c r="X11" s="93"/>
      <c r="Y11" s="94"/>
      <c r="Z11" s="95" t="s">
        <v>6</v>
      </c>
      <c r="AA11" s="95"/>
      <c r="AB11" s="100"/>
      <c r="AC11" s="89"/>
      <c r="AD11" s="89"/>
      <c r="AE11" s="187"/>
      <c r="AF11" s="90"/>
      <c r="AG11" s="91"/>
      <c r="AH11" s="92"/>
      <c r="AI11" s="101"/>
    </row>
    <row r="12" spans="1:35" ht="13.5" thickBot="1">
      <c r="A12" s="88">
        <v>1</v>
      </c>
      <c r="B12" s="86">
        <v>7</v>
      </c>
      <c r="C12" s="155">
        <f aca="true" t="shared" si="10" ref="C12:C17">D12*36.5/3</f>
        <v>1933.2833333333335</v>
      </c>
      <c r="D12" s="95">
        <f aca="true" t="shared" si="11" ref="D12:D18">SUM(E12*7)</f>
        <v>158.9</v>
      </c>
      <c r="E12" s="96">
        <v>22.7</v>
      </c>
      <c r="F12" s="135" t="s">
        <v>84</v>
      </c>
      <c r="G12" s="85">
        <v>2</v>
      </c>
      <c r="H12" s="86">
        <v>7</v>
      </c>
      <c r="I12" s="207">
        <f aca="true" t="shared" si="12" ref="I12:I18">SUM(J12*12)</f>
        <v>1995.8400000000001</v>
      </c>
      <c r="J12" s="207">
        <f aca="true" t="shared" si="13" ref="J12:J18">SUM(K12*7)</f>
        <v>166.32000000000002</v>
      </c>
      <c r="K12" s="206">
        <v>23.76</v>
      </c>
      <c r="L12" s="208" t="s">
        <v>93</v>
      </c>
      <c r="M12" s="82">
        <v>3</v>
      </c>
      <c r="N12" s="83">
        <v>7</v>
      </c>
      <c r="O12" s="207">
        <f>SUM(P12*12)</f>
        <v>1995.8400000000001</v>
      </c>
      <c r="P12" s="207">
        <f aca="true" t="shared" si="14" ref="P12:P18">SUM(Q12*7)</f>
        <v>166.32000000000002</v>
      </c>
      <c r="Q12" s="206">
        <v>23.76</v>
      </c>
      <c r="R12" s="208" t="s">
        <v>93</v>
      </c>
      <c r="S12" s="88">
        <v>4</v>
      </c>
      <c r="T12" s="86">
        <v>7</v>
      </c>
      <c r="U12" s="87">
        <f aca="true" t="shared" si="15" ref="U12:U18">SUM(V12*9)</f>
        <v>1666.98</v>
      </c>
      <c r="V12" s="87">
        <f aca="true" t="shared" si="16" ref="V12:V18">SUM(W12*7)</f>
        <v>185.22</v>
      </c>
      <c r="W12" s="204">
        <v>26.46</v>
      </c>
      <c r="X12" s="88">
        <v>6</v>
      </c>
      <c r="Y12" s="86">
        <v>7</v>
      </c>
      <c r="Z12" s="84">
        <f t="shared" si="8"/>
        <v>1666.98</v>
      </c>
      <c r="AA12" s="87">
        <f aca="true" t="shared" si="17" ref="AA12:AA18">SUM(AB12*7)</f>
        <v>185.22</v>
      </c>
      <c r="AB12" s="204">
        <v>26.46</v>
      </c>
      <c r="AC12" s="89"/>
      <c r="AD12" s="89" t="s">
        <v>84</v>
      </c>
      <c r="AE12" s="188">
        <f>SUM(AE5:AE9)</f>
        <v>9666.416666666668</v>
      </c>
      <c r="AF12" s="189">
        <f>SUM(AF5:AF9)</f>
        <v>794.5</v>
      </c>
      <c r="AG12" s="189">
        <f>SUM(AG5:AG9)</f>
        <v>113.5</v>
      </c>
      <c r="AH12" s="89"/>
      <c r="AI12" s="101"/>
    </row>
    <row r="13" spans="1:35" ht="13.5" thickTop="1">
      <c r="A13" s="88">
        <v>1</v>
      </c>
      <c r="B13" s="86">
        <v>8</v>
      </c>
      <c r="C13" s="155">
        <f t="shared" si="10"/>
        <v>1933.2833333333335</v>
      </c>
      <c r="D13" s="95">
        <f t="shared" si="11"/>
        <v>158.9</v>
      </c>
      <c r="E13" s="96">
        <v>22.7</v>
      </c>
      <c r="F13" s="135" t="s">
        <v>84</v>
      </c>
      <c r="G13" s="85">
        <v>2</v>
      </c>
      <c r="H13" s="86">
        <v>8</v>
      </c>
      <c r="I13" s="207">
        <f t="shared" si="12"/>
        <v>1995.8400000000001</v>
      </c>
      <c r="J13" s="207">
        <f t="shared" si="13"/>
        <v>166.32000000000002</v>
      </c>
      <c r="K13" s="206">
        <v>23.76</v>
      </c>
      <c r="L13" s="208" t="s">
        <v>93</v>
      </c>
      <c r="M13" s="82">
        <v>3</v>
      </c>
      <c r="N13" s="83">
        <v>8</v>
      </c>
      <c r="O13" s="207">
        <f aca="true" t="shared" si="18" ref="O13:O18">SUM(P13*12)</f>
        <v>1995.8400000000001</v>
      </c>
      <c r="P13" s="207">
        <f t="shared" si="14"/>
        <v>166.32000000000002</v>
      </c>
      <c r="Q13" s="206">
        <v>23.76</v>
      </c>
      <c r="R13" s="208" t="s">
        <v>93</v>
      </c>
      <c r="S13" s="88">
        <v>4</v>
      </c>
      <c r="T13" s="86">
        <v>8</v>
      </c>
      <c r="U13" s="87">
        <f t="shared" si="15"/>
        <v>1666.98</v>
      </c>
      <c r="V13" s="87">
        <f t="shared" si="16"/>
        <v>185.22</v>
      </c>
      <c r="W13" s="204">
        <v>26.46</v>
      </c>
      <c r="X13" s="88">
        <v>6</v>
      </c>
      <c r="Y13" s="86">
        <v>8</v>
      </c>
      <c r="Z13" s="84">
        <f t="shared" si="8"/>
        <v>1666.98</v>
      </c>
      <c r="AA13" s="87">
        <f t="shared" si="17"/>
        <v>185.22</v>
      </c>
      <c r="AB13" s="204">
        <v>26.46</v>
      </c>
      <c r="AC13" s="102"/>
      <c r="AD13" s="102"/>
      <c r="AE13" s="103"/>
      <c r="AF13" s="103"/>
      <c r="AG13" s="103"/>
      <c r="AH13" s="102"/>
      <c r="AI13" s="101"/>
    </row>
    <row r="14" spans="1:35" ht="12.75">
      <c r="A14" s="88">
        <v>1</v>
      </c>
      <c r="B14" s="86">
        <v>9</v>
      </c>
      <c r="C14" s="155">
        <f t="shared" si="10"/>
        <v>1933.2833333333335</v>
      </c>
      <c r="D14" s="95">
        <f t="shared" si="11"/>
        <v>158.9</v>
      </c>
      <c r="E14" s="96">
        <v>22.7</v>
      </c>
      <c r="F14" s="135" t="s">
        <v>84</v>
      </c>
      <c r="G14" s="85">
        <v>2</v>
      </c>
      <c r="H14" s="86">
        <v>9</v>
      </c>
      <c r="I14" s="207">
        <f t="shared" si="12"/>
        <v>1995.8400000000001</v>
      </c>
      <c r="J14" s="207">
        <f t="shared" si="13"/>
        <v>166.32000000000002</v>
      </c>
      <c r="K14" s="206">
        <v>23.76</v>
      </c>
      <c r="L14" s="208" t="s">
        <v>93</v>
      </c>
      <c r="M14" s="82">
        <v>3</v>
      </c>
      <c r="N14" s="83">
        <v>9</v>
      </c>
      <c r="O14" s="207">
        <f t="shared" si="18"/>
        <v>1995.8400000000001</v>
      </c>
      <c r="P14" s="207">
        <f t="shared" si="14"/>
        <v>166.32000000000002</v>
      </c>
      <c r="Q14" s="206">
        <v>23.76</v>
      </c>
      <c r="R14" s="208" t="s">
        <v>93</v>
      </c>
      <c r="S14" s="88">
        <v>4</v>
      </c>
      <c r="T14" s="86">
        <v>9</v>
      </c>
      <c r="U14" s="87">
        <f t="shared" si="15"/>
        <v>1666.98</v>
      </c>
      <c r="V14" s="87">
        <f t="shared" si="16"/>
        <v>185.22</v>
      </c>
      <c r="W14" s="204">
        <v>26.46</v>
      </c>
      <c r="X14" s="88">
        <v>6</v>
      </c>
      <c r="Y14" s="86">
        <v>9</v>
      </c>
      <c r="Z14" s="84">
        <f t="shared" si="8"/>
        <v>1666.98</v>
      </c>
      <c r="AA14" s="87">
        <f t="shared" si="17"/>
        <v>185.22</v>
      </c>
      <c r="AB14" s="204">
        <v>26.46</v>
      </c>
      <c r="AC14" s="89"/>
      <c r="AD14" s="89"/>
      <c r="AE14" s="90"/>
      <c r="AF14" s="90"/>
      <c r="AG14" s="91"/>
      <c r="AH14" s="92"/>
      <c r="AI14" s="101"/>
    </row>
    <row r="15" spans="1:35" ht="12.75">
      <c r="A15" s="88">
        <v>1</v>
      </c>
      <c r="B15" s="86">
        <v>10</v>
      </c>
      <c r="C15" s="155">
        <f t="shared" si="10"/>
        <v>1933.2833333333335</v>
      </c>
      <c r="D15" s="95">
        <f t="shared" si="11"/>
        <v>158.9</v>
      </c>
      <c r="E15" s="96">
        <v>22.7</v>
      </c>
      <c r="F15" s="135" t="s">
        <v>84</v>
      </c>
      <c r="G15" s="85">
        <v>2</v>
      </c>
      <c r="H15" s="86">
        <v>10</v>
      </c>
      <c r="I15" s="207">
        <f t="shared" si="12"/>
        <v>1995.8400000000001</v>
      </c>
      <c r="J15" s="207">
        <f t="shared" si="13"/>
        <v>166.32000000000002</v>
      </c>
      <c r="K15" s="206">
        <v>23.76</v>
      </c>
      <c r="L15" s="208" t="s">
        <v>93</v>
      </c>
      <c r="M15" s="82">
        <v>3</v>
      </c>
      <c r="N15" s="83">
        <v>10</v>
      </c>
      <c r="O15" s="207">
        <f t="shared" si="18"/>
        <v>1995.8400000000001</v>
      </c>
      <c r="P15" s="207">
        <f t="shared" si="14"/>
        <v>166.32000000000002</v>
      </c>
      <c r="Q15" s="206">
        <v>23.76</v>
      </c>
      <c r="R15" s="208" t="s">
        <v>93</v>
      </c>
      <c r="S15" s="88">
        <v>4</v>
      </c>
      <c r="T15" s="86">
        <v>10</v>
      </c>
      <c r="U15" s="87">
        <f t="shared" si="15"/>
        <v>1666.98</v>
      </c>
      <c r="V15" s="87">
        <f t="shared" si="16"/>
        <v>185.22</v>
      </c>
      <c r="W15" s="204">
        <v>26.46</v>
      </c>
      <c r="X15" s="88">
        <v>6</v>
      </c>
      <c r="Y15" s="86">
        <v>10</v>
      </c>
      <c r="Z15" s="84">
        <f t="shared" si="8"/>
        <v>1666.98</v>
      </c>
      <c r="AA15" s="87">
        <f t="shared" si="17"/>
        <v>185.22</v>
      </c>
      <c r="AB15" s="204">
        <v>26.46</v>
      </c>
      <c r="AC15" s="89"/>
      <c r="AD15" s="89"/>
      <c r="AE15" s="104" t="s">
        <v>97</v>
      </c>
      <c r="AF15" s="90"/>
      <c r="AG15" s="91"/>
      <c r="AH15" s="92"/>
      <c r="AI15" s="101"/>
    </row>
    <row r="16" spans="1:35" ht="12.75">
      <c r="A16" s="88">
        <v>1</v>
      </c>
      <c r="B16" s="86">
        <v>11</v>
      </c>
      <c r="C16" s="155">
        <f t="shared" si="10"/>
        <v>1933.2833333333335</v>
      </c>
      <c r="D16" s="95">
        <f t="shared" si="11"/>
        <v>158.9</v>
      </c>
      <c r="E16" s="96">
        <v>22.7</v>
      </c>
      <c r="F16" s="135" t="s">
        <v>84</v>
      </c>
      <c r="G16" s="85">
        <v>2</v>
      </c>
      <c r="H16" s="86">
        <v>11</v>
      </c>
      <c r="I16" s="207">
        <f t="shared" si="12"/>
        <v>1995.8400000000001</v>
      </c>
      <c r="J16" s="207">
        <f t="shared" si="13"/>
        <v>166.32000000000002</v>
      </c>
      <c r="K16" s="206">
        <v>23.76</v>
      </c>
      <c r="L16" s="208" t="s">
        <v>93</v>
      </c>
      <c r="M16" s="82">
        <v>3</v>
      </c>
      <c r="N16" s="83">
        <v>11</v>
      </c>
      <c r="O16" s="207">
        <f t="shared" si="18"/>
        <v>1995.8400000000001</v>
      </c>
      <c r="P16" s="207">
        <f t="shared" si="14"/>
        <v>166.32000000000002</v>
      </c>
      <c r="Q16" s="206">
        <v>23.76</v>
      </c>
      <c r="R16" s="208" t="s">
        <v>93</v>
      </c>
      <c r="S16" s="88">
        <v>4</v>
      </c>
      <c r="T16" s="86">
        <v>11</v>
      </c>
      <c r="U16" s="87">
        <f t="shared" si="15"/>
        <v>1666.98</v>
      </c>
      <c r="V16" s="87">
        <f t="shared" si="16"/>
        <v>185.22</v>
      </c>
      <c r="W16" s="204">
        <v>26.46</v>
      </c>
      <c r="X16" s="88">
        <v>6</v>
      </c>
      <c r="Y16" s="86">
        <v>11</v>
      </c>
      <c r="Z16" s="84">
        <f t="shared" si="8"/>
        <v>1666.98</v>
      </c>
      <c r="AA16" s="87">
        <f t="shared" si="17"/>
        <v>185.22</v>
      </c>
      <c r="AB16" s="204">
        <v>26.46</v>
      </c>
      <c r="AC16" s="89"/>
      <c r="AD16" s="89"/>
      <c r="AE16" s="187"/>
      <c r="AF16" s="90"/>
      <c r="AG16" s="91"/>
      <c r="AH16" s="92"/>
      <c r="AI16" s="101"/>
    </row>
    <row r="17" spans="1:35" ht="13.5" thickBot="1">
      <c r="A17" s="88">
        <v>1</v>
      </c>
      <c r="B17" s="86">
        <v>12</v>
      </c>
      <c r="C17" s="155">
        <f t="shared" si="10"/>
        <v>1933.2833333333335</v>
      </c>
      <c r="D17" s="95">
        <f t="shared" si="11"/>
        <v>158.9</v>
      </c>
      <c r="E17" s="96">
        <v>22.7</v>
      </c>
      <c r="F17" s="135" t="s">
        <v>84</v>
      </c>
      <c r="G17" s="85">
        <v>2</v>
      </c>
      <c r="H17" s="86">
        <v>12</v>
      </c>
      <c r="I17" s="207">
        <f t="shared" si="12"/>
        <v>1995.8400000000001</v>
      </c>
      <c r="J17" s="207">
        <f t="shared" si="13"/>
        <v>166.32000000000002</v>
      </c>
      <c r="K17" s="206">
        <v>23.76</v>
      </c>
      <c r="L17" s="208" t="s">
        <v>93</v>
      </c>
      <c r="M17" s="82">
        <v>3</v>
      </c>
      <c r="N17" s="83">
        <v>12</v>
      </c>
      <c r="O17" s="207">
        <f t="shared" si="18"/>
        <v>1995.8400000000001</v>
      </c>
      <c r="P17" s="207">
        <f t="shared" si="14"/>
        <v>166.32000000000002</v>
      </c>
      <c r="Q17" s="206">
        <v>23.76</v>
      </c>
      <c r="R17" s="208" t="s">
        <v>93</v>
      </c>
      <c r="S17" s="88">
        <v>4</v>
      </c>
      <c r="T17" s="86">
        <v>12</v>
      </c>
      <c r="U17" s="87">
        <f t="shared" si="15"/>
        <v>1666.98</v>
      </c>
      <c r="V17" s="87">
        <f t="shared" si="16"/>
        <v>185.22</v>
      </c>
      <c r="W17" s="204">
        <v>26.46</v>
      </c>
      <c r="X17" s="88">
        <v>6</v>
      </c>
      <c r="Y17" s="86">
        <v>12</v>
      </c>
      <c r="Z17" s="84">
        <f t="shared" si="8"/>
        <v>1666.98</v>
      </c>
      <c r="AA17" s="87">
        <f t="shared" si="17"/>
        <v>185.22</v>
      </c>
      <c r="AB17" s="204">
        <v>26.46</v>
      </c>
      <c r="AC17" s="89"/>
      <c r="AD17" s="89"/>
      <c r="AE17" s="188">
        <f>C32+I32+O32+U32+Z32+AE12+U34+O34+C34</f>
        <v>197160.24999999997</v>
      </c>
      <c r="AF17" s="189">
        <f>D32+J32+P32+V32+AA32+AF12+V34+P34+D34</f>
        <v>19257.839999999997</v>
      </c>
      <c r="AG17" s="189">
        <f>E32+K32+Q32+W32+AB32+AG12+W34+Q34+E34</f>
        <v>2751.1199999999994</v>
      </c>
      <c r="AH17" s="92"/>
      <c r="AI17" s="101"/>
    </row>
    <row r="18" spans="1:35" ht="13.5" thickTop="1">
      <c r="A18" s="88">
        <v>1</v>
      </c>
      <c r="B18" s="86">
        <v>13</v>
      </c>
      <c r="C18" s="155">
        <f>D18*36.5/3</f>
        <v>1933.2833333333335</v>
      </c>
      <c r="D18" s="95">
        <f t="shared" si="11"/>
        <v>158.9</v>
      </c>
      <c r="E18" s="96">
        <v>22.7</v>
      </c>
      <c r="F18" s="135" t="s">
        <v>84</v>
      </c>
      <c r="G18" s="85">
        <v>2</v>
      </c>
      <c r="H18" s="86">
        <v>13</v>
      </c>
      <c r="I18" s="207">
        <f t="shared" si="12"/>
        <v>1995.8400000000001</v>
      </c>
      <c r="J18" s="207">
        <f t="shared" si="13"/>
        <v>166.32000000000002</v>
      </c>
      <c r="K18" s="206">
        <v>23.76</v>
      </c>
      <c r="L18" s="208" t="s">
        <v>93</v>
      </c>
      <c r="M18" s="82">
        <v>3</v>
      </c>
      <c r="N18" s="83">
        <v>13</v>
      </c>
      <c r="O18" s="207">
        <f t="shared" si="18"/>
        <v>1995.8400000000001</v>
      </c>
      <c r="P18" s="207">
        <f t="shared" si="14"/>
        <v>166.32000000000002</v>
      </c>
      <c r="Q18" s="206">
        <v>23.76</v>
      </c>
      <c r="R18" s="208" t="s">
        <v>93</v>
      </c>
      <c r="S18" s="88">
        <v>4</v>
      </c>
      <c r="T18" s="86">
        <v>13</v>
      </c>
      <c r="U18" s="87">
        <f t="shared" si="15"/>
        <v>1666.98</v>
      </c>
      <c r="V18" s="87">
        <f t="shared" si="16"/>
        <v>185.22</v>
      </c>
      <c r="W18" s="204">
        <v>26.46</v>
      </c>
      <c r="X18" s="88">
        <v>6</v>
      </c>
      <c r="Y18" s="86">
        <v>13</v>
      </c>
      <c r="Z18" s="84">
        <f t="shared" si="8"/>
        <v>1666.98</v>
      </c>
      <c r="AA18" s="87">
        <f t="shared" si="17"/>
        <v>185.22</v>
      </c>
      <c r="AB18" s="204">
        <v>26.46</v>
      </c>
      <c r="AC18" s="89"/>
      <c r="AD18" s="89"/>
      <c r="AE18" s="90"/>
      <c r="AF18" s="90"/>
      <c r="AG18" s="91"/>
      <c r="AH18" s="92"/>
      <c r="AI18" s="101"/>
    </row>
    <row r="19" spans="1:35" ht="5.25" customHeight="1">
      <c r="A19" s="105"/>
      <c r="B19" s="106"/>
      <c r="C19" s="95"/>
      <c r="D19" s="107"/>
      <c r="E19" s="108"/>
      <c r="F19" s="100"/>
      <c r="G19" s="98"/>
      <c r="H19" s="94"/>
      <c r="I19" s="95" t="s">
        <v>6</v>
      </c>
      <c r="J19" s="95"/>
      <c r="K19" s="108"/>
      <c r="L19" s="99"/>
      <c r="M19" s="93"/>
      <c r="N19" s="94"/>
      <c r="O19" s="95"/>
      <c r="P19" s="95"/>
      <c r="Q19" s="96"/>
      <c r="R19" s="100"/>
      <c r="S19" s="93"/>
      <c r="T19" s="94"/>
      <c r="U19" s="95"/>
      <c r="V19" s="95"/>
      <c r="W19" s="100"/>
      <c r="X19" s="93"/>
      <c r="Y19" s="94"/>
      <c r="Z19" s="95" t="s">
        <v>6</v>
      </c>
      <c r="AA19" s="95"/>
      <c r="AB19" s="100"/>
      <c r="AC19" s="89"/>
      <c r="AD19" s="89"/>
      <c r="AE19" s="90"/>
      <c r="AF19" s="90"/>
      <c r="AG19" s="91"/>
      <c r="AH19" s="92"/>
      <c r="AI19" s="101"/>
    </row>
    <row r="20" spans="1:35" ht="12.75">
      <c r="A20" s="88">
        <v>1</v>
      </c>
      <c r="B20" s="86">
        <v>14</v>
      </c>
      <c r="C20" s="87">
        <f aca="true" t="shared" si="19" ref="C20:C27">SUM(D20*9)</f>
        <v>1666.98</v>
      </c>
      <c r="D20" s="87">
        <f aca="true" t="shared" si="20" ref="D20:D27">SUM(E20*7)</f>
        <v>185.22</v>
      </c>
      <c r="E20" s="204">
        <v>26.46</v>
      </c>
      <c r="F20" s="174"/>
      <c r="G20" s="85">
        <v>2</v>
      </c>
      <c r="H20" s="86">
        <v>14</v>
      </c>
      <c r="I20" s="207">
        <f aca="true" t="shared" si="21" ref="I20:I27">SUM(J20*12)</f>
        <v>1995.8400000000001</v>
      </c>
      <c r="J20" s="207">
        <f aca="true" t="shared" si="22" ref="J20:J27">SUM(K20*7)</f>
        <v>166.32000000000002</v>
      </c>
      <c r="K20" s="206">
        <v>23.76</v>
      </c>
      <c r="L20" s="208" t="s">
        <v>93</v>
      </c>
      <c r="M20" s="82">
        <v>3</v>
      </c>
      <c r="N20" s="83">
        <v>14</v>
      </c>
      <c r="O20" s="207">
        <f aca="true" t="shared" si="23" ref="O20:O27">SUM(P20*12)</f>
        <v>1995.8400000000001</v>
      </c>
      <c r="P20" s="207">
        <f aca="true" t="shared" si="24" ref="P20:P27">SUM(Q20*7)</f>
        <v>166.32000000000002</v>
      </c>
      <c r="Q20" s="206">
        <v>23.76</v>
      </c>
      <c r="R20" s="208" t="s">
        <v>93</v>
      </c>
      <c r="S20" s="88">
        <v>4</v>
      </c>
      <c r="T20" s="86">
        <v>14</v>
      </c>
      <c r="U20" s="87">
        <f aca="true" t="shared" si="25" ref="U20:U26">SUM(V20*9)</f>
        <v>1666.98</v>
      </c>
      <c r="V20" s="87">
        <f>SUM(W20*7)</f>
        <v>185.22</v>
      </c>
      <c r="W20" s="204">
        <v>26.46</v>
      </c>
      <c r="X20" s="88">
        <v>6</v>
      </c>
      <c r="Y20" s="86">
        <v>14</v>
      </c>
      <c r="Z20" s="84">
        <f t="shared" si="8"/>
        <v>1666.98</v>
      </c>
      <c r="AA20" s="87">
        <f aca="true" t="shared" si="26" ref="AA20:AA26">SUM(AB20*7)</f>
        <v>185.22</v>
      </c>
      <c r="AB20" s="204">
        <v>26.46</v>
      </c>
      <c r="AC20" s="89"/>
      <c r="AD20" s="89"/>
      <c r="AE20" s="90"/>
      <c r="AF20" s="90"/>
      <c r="AG20" s="91"/>
      <c r="AH20" s="92"/>
      <c r="AI20" s="101"/>
    </row>
    <row r="21" spans="1:35" ht="12.75">
      <c r="A21" s="88">
        <v>1</v>
      </c>
      <c r="B21" s="86">
        <v>15</v>
      </c>
      <c r="C21" s="87">
        <f t="shared" si="19"/>
        <v>1666.98</v>
      </c>
      <c r="D21" s="87">
        <f t="shared" si="20"/>
        <v>185.22</v>
      </c>
      <c r="E21" s="204">
        <v>26.46</v>
      </c>
      <c r="F21" s="174"/>
      <c r="G21" s="85">
        <v>2</v>
      </c>
      <c r="H21" s="86">
        <v>15</v>
      </c>
      <c r="I21" s="207">
        <f t="shared" si="21"/>
        <v>1995.8400000000001</v>
      </c>
      <c r="J21" s="207">
        <f t="shared" si="22"/>
        <v>166.32000000000002</v>
      </c>
      <c r="K21" s="206">
        <v>23.76</v>
      </c>
      <c r="L21" s="208" t="s">
        <v>93</v>
      </c>
      <c r="M21" s="82">
        <v>3</v>
      </c>
      <c r="N21" s="83">
        <v>15</v>
      </c>
      <c r="O21" s="207">
        <f t="shared" si="23"/>
        <v>1995.8400000000001</v>
      </c>
      <c r="P21" s="207">
        <f t="shared" si="24"/>
        <v>166.32000000000002</v>
      </c>
      <c r="Q21" s="206">
        <v>23.76</v>
      </c>
      <c r="R21" s="208" t="s">
        <v>93</v>
      </c>
      <c r="S21" s="88">
        <v>4</v>
      </c>
      <c r="T21" s="86">
        <v>15</v>
      </c>
      <c r="U21" s="87">
        <f t="shared" si="25"/>
        <v>1666.98</v>
      </c>
      <c r="V21" s="87">
        <f aca="true" t="shared" si="27" ref="V21:V26">SUM(W21*7)</f>
        <v>185.22</v>
      </c>
      <c r="W21" s="204">
        <v>26.46</v>
      </c>
      <c r="X21" s="88">
        <v>6</v>
      </c>
      <c r="Y21" s="86">
        <v>15</v>
      </c>
      <c r="Z21" s="84">
        <f t="shared" si="8"/>
        <v>1666.98</v>
      </c>
      <c r="AA21" s="87">
        <f t="shared" si="26"/>
        <v>185.22</v>
      </c>
      <c r="AB21" s="204">
        <v>26.46</v>
      </c>
      <c r="AC21" s="89"/>
      <c r="AD21" s="89"/>
      <c r="AE21" s="90"/>
      <c r="AF21" s="90"/>
      <c r="AG21" s="91"/>
      <c r="AH21" s="92"/>
      <c r="AI21" s="101"/>
    </row>
    <row r="22" spans="1:35" ht="12.75">
      <c r="A22" s="88">
        <v>1</v>
      </c>
      <c r="B22" s="86">
        <v>16</v>
      </c>
      <c r="C22" s="87">
        <f t="shared" si="19"/>
        <v>1666.98</v>
      </c>
      <c r="D22" s="87">
        <f t="shared" si="20"/>
        <v>185.22</v>
      </c>
      <c r="E22" s="204">
        <v>26.46</v>
      </c>
      <c r="F22" s="174"/>
      <c r="G22" s="85">
        <v>2</v>
      </c>
      <c r="H22" s="86">
        <v>16</v>
      </c>
      <c r="I22" s="207">
        <f t="shared" si="21"/>
        <v>1995.8400000000001</v>
      </c>
      <c r="J22" s="207">
        <f t="shared" si="22"/>
        <v>166.32000000000002</v>
      </c>
      <c r="K22" s="206">
        <v>23.76</v>
      </c>
      <c r="L22" s="208" t="s">
        <v>93</v>
      </c>
      <c r="M22" s="82">
        <v>3</v>
      </c>
      <c r="N22" s="83">
        <v>16</v>
      </c>
      <c r="O22" s="207">
        <f t="shared" si="23"/>
        <v>1995.8400000000001</v>
      </c>
      <c r="P22" s="207">
        <f t="shared" si="24"/>
        <v>166.32000000000002</v>
      </c>
      <c r="Q22" s="206">
        <v>23.76</v>
      </c>
      <c r="R22" s="208" t="s">
        <v>93</v>
      </c>
      <c r="S22" s="88">
        <v>4</v>
      </c>
      <c r="T22" s="86">
        <v>16</v>
      </c>
      <c r="U22" s="87">
        <f t="shared" si="25"/>
        <v>1666.98</v>
      </c>
      <c r="V22" s="87">
        <f t="shared" si="27"/>
        <v>185.22</v>
      </c>
      <c r="W22" s="204">
        <v>26.46</v>
      </c>
      <c r="X22" s="88">
        <v>6</v>
      </c>
      <c r="Y22" s="86">
        <v>16</v>
      </c>
      <c r="Z22" s="84">
        <f t="shared" si="8"/>
        <v>1666.98</v>
      </c>
      <c r="AA22" s="87">
        <f t="shared" si="26"/>
        <v>185.22</v>
      </c>
      <c r="AB22" s="204">
        <v>26.46</v>
      </c>
      <c r="AC22" s="89"/>
      <c r="AD22" s="89"/>
      <c r="AE22" s="90"/>
      <c r="AF22" s="90"/>
      <c r="AG22" s="91"/>
      <c r="AH22" s="92"/>
      <c r="AI22" s="101"/>
    </row>
    <row r="23" spans="1:35" ht="12.75">
      <c r="A23" s="88">
        <v>1</v>
      </c>
      <c r="B23" s="86">
        <v>17</v>
      </c>
      <c r="C23" s="84">
        <f t="shared" si="19"/>
        <v>1563.03</v>
      </c>
      <c r="D23" s="84">
        <f t="shared" si="20"/>
        <v>173.67</v>
      </c>
      <c r="E23" s="204">
        <v>24.81</v>
      </c>
      <c r="F23" s="174"/>
      <c r="G23" s="85">
        <v>2</v>
      </c>
      <c r="H23" s="86">
        <v>17</v>
      </c>
      <c r="I23" s="207">
        <f t="shared" si="21"/>
        <v>1892.52</v>
      </c>
      <c r="J23" s="207">
        <f t="shared" si="22"/>
        <v>157.71</v>
      </c>
      <c r="K23" s="206">
        <v>22.53</v>
      </c>
      <c r="L23" s="208" t="s">
        <v>93</v>
      </c>
      <c r="M23" s="82">
        <v>3</v>
      </c>
      <c r="N23" s="83">
        <v>17</v>
      </c>
      <c r="O23" s="207">
        <f t="shared" si="23"/>
        <v>1892.52</v>
      </c>
      <c r="P23" s="207">
        <f t="shared" si="24"/>
        <v>157.71</v>
      </c>
      <c r="Q23" s="206">
        <v>22.53</v>
      </c>
      <c r="R23" s="208" t="s">
        <v>93</v>
      </c>
      <c r="S23" s="88">
        <v>4</v>
      </c>
      <c r="T23" s="86">
        <v>17</v>
      </c>
      <c r="U23" s="87">
        <f>SUM(V23*9)</f>
        <v>1666.98</v>
      </c>
      <c r="V23" s="87">
        <f>SUM(W23*7)</f>
        <v>185.22</v>
      </c>
      <c r="W23" s="204">
        <v>26.46</v>
      </c>
      <c r="X23" s="88">
        <v>6</v>
      </c>
      <c r="Y23" s="86">
        <v>17</v>
      </c>
      <c r="Z23" s="84">
        <f t="shared" si="8"/>
        <v>1666.98</v>
      </c>
      <c r="AA23" s="87">
        <f t="shared" si="26"/>
        <v>185.22</v>
      </c>
      <c r="AB23" s="204">
        <v>26.46</v>
      </c>
      <c r="AC23" s="89"/>
      <c r="AD23" s="89"/>
      <c r="AE23" s="90"/>
      <c r="AF23" s="90"/>
      <c r="AG23" s="91"/>
      <c r="AH23" s="92"/>
      <c r="AI23" s="101"/>
    </row>
    <row r="24" spans="1:35" ht="12.75">
      <c r="A24" s="88">
        <v>1</v>
      </c>
      <c r="B24" s="86">
        <v>18</v>
      </c>
      <c r="C24" s="87">
        <f t="shared" si="19"/>
        <v>1666.98</v>
      </c>
      <c r="D24" s="87">
        <f t="shared" si="20"/>
        <v>185.22</v>
      </c>
      <c r="E24" s="204">
        <v>26.46</v>
      </c>
      <c r="F24" s="174"/>
      <c r="G24" s="85">
        <v>2</v>
      </c>
      <c r="H24" s="86">
        <v>18</v>
      </c>
      <c r="I24" s="207">
        <f t="shared" si="21"/>
        <v>1995.8400000000001</v>
      </c>
      <c r="J24" s="207">
        <f t="shared" si="22"/>
        <v>166.32000000000002</v>
      </c>
      <c r="K24" s="206">
        <v>23.76</v>
      </c>
      <c r="L24" s="208" t="s">
        <v>93</v>
      </c>
      <c r="M24" s="82">
        <v>3</v>
      </c>
      <c r="N24" s="83">
        <v>18</v>
      </c>
      <c r="O24" s="207">
        <f t="shared" si="23"/>
        <v>1995.8400000000001</v>
      </c>
      <c r="P24" s="207">
        <f t="shared" si="24"/>
        <v>166.32000000000002</v>
      </c>
      <c r="Q24" s="206">
        <v>23.76</v>
      </c>
      <c r="R24" s="208" t="s">
        <v>93</v>
      </c>
      <c r="S24" s="88">
        <v>4</v>
      </c>
      <c r="T24" s="86">
        <v>18</v>
      </c>
      <c r="U24" s="87">
        <f t="shared" si="25"/>
        <v>1666.98</v>
      </c>
      <c r="V24" s="87">
        <f t="shared" si="27"/>
        <v>185.22</v>
      </c>
      <c r="W24" s="204">
        <v>26.46</v>
      </c>
      <c r="X24" s="88">
        <v>6</v>
      </c>
      <c r="Y24" s="86">
        <v>18</v>
      </c>
      <c r="Z24" s="84">
        <f t="shared" si="8"/>
        <v>1666.98</v>
      </c>
      <c r="AA24" s="87">
        <f t="shared" si="26"/>
        <v>185.22</v>
      </c>
      <c r="AB24" s="204">
        <v>26.46</v>
      </c>
      <c r="AC24" s="89"/>
      <c r="AD24" s="89"/>
      <c r="AE24" s="90"/>
      <c r="AF24" s="90"/>
      <c r="AG24" s="91"/>
      <c r="AH24" s="92"/>
      <c r="AI24" s="101"/>
    </row>
    <row r="25" spans="1:35" ht="12.75">
      <c r="A25" s="88">
        <v>1</v>
      </c>
      <c r="B25" s="86">
        <v>19</v>
      </c>
      <c r="C25" s="87">
        <f t="shared" si="19"/>
        <v>1666.98</v>
      </c>
      <c r="D25" s="87">
        <f t="shared" si="20"/>
        <v>185.22</v>
      </c>
      <c r="E25" s="204">
        <v>26.46</v>
      </c>
      <c r="F25" s="174"/>
      <c r="G25" s="85">
        <v>2</v>
      </c>
      <c r="H25" s="86">
        <v>19</v>
      </c>
      <c r="I25" s="207">
        <f t="shared" si="21"/>
        <v>1995.8400000000001</v>
      </c>
      <c r="J25" s="207">
        <f t="shared" si="22"/>
        <v>166.32000000000002</v>
      </c>
      <c r="K25" s="206">
        <v>23.76</v>
      </c>
      <c r="L25" s="208" t="s">
        <v>93</v>
      </c>
      <c r="M25" s="82">
        <v>3</v>
      </c>
      <c r="N25" s="83">
        <v>19</v>
      </c>
      <c r="O25" s="207">
        <f t="shared" si="23"/>
        <v>1995.8400000000001</v>
      </c>
      <c r="P25" s="207">
        <f t="shared" si="24"/>
        <v>166.32000000000002</v>
      </c>
      <c r="Q25" s="206">
        <v>23.76</v>
      </c>
      <c r="R25" s="208" t="s">
        <v>93</v>
      </c>
      <c r="S25" s="88">
        <v>4</v>
      </c>
      <c r="T25" s="86">
        <v>19</v>
      </c>
      <c r="U25" s="87">
        <f t="shared" si="25"/>
        <v>1666.98</v>
      </c>
      <c r="V25" s="87">
        <f t="shared" si="27"/>
        <v>185.22</v>
      </c>
      <c r="W25" s="204">
        <v>26.46</v>
      </c>
      <c r="X25" s="88">
        <v>6</v>
      </c>
      <c r="Y25" s="86">
        <v>19</v>
      </c>
      <c r="Z25" s="84">
        <f t="shared" si="8"/>
        <v>1666.98</v>
      </c>
      <c r="AA25" s="87">
        <f t="shared" si="26"/>
        <v>185.22</v>
      </c>
      <c r="AB25" s="204">
        <v>26.46</v>
      </c>
      <c r="AC25" s="89"/>
      <c r="AD25" s="89"/>
      <c r="AE25" s="90"/>
      <c r="AF25" s="90"/>
      <c r="AG25" s="91"/>
      <c r="AH25" s="92"/>
      <c r="AI25" s="101"/>
    </row>
    <row r="26" spans="1:35" ht="12.75">
      <c r="A26" s="88">
        <v>1</v>
      </c>
      <c r="B26" s="86">
        <v>20</v>
      </c>
      <c r="C26" s="87">
        <f t="shared" si="19"/>
        <v>1666.98</v>
      </c>
      <c r="D26" s="87">
        <f t="shared" si="20"/>
        <v>185.22</v>
      </c>
      <c r="E26" s="204">
        <v>26.46</v>
      </c>
      <c r="F26" s="174"/>
      <c r="G26" s="85">
        <v>2</v>
      </c>
      <c r="H26" s="86">
        <v>20</v>
      </c>
      <c r="I26" s="207">
        <f t="shared" si="21"/>
        <v>1995.8400000000001</v>
      </c>
      <c r="J26" s="207">
        <f t="shared" si="22"/>
        <v>166.32000000000002</v>
      </c>
      <c r="K26" s="206">
        <v>23.76</v>
      </c>
      <c r="L26" s="208" t="s">
        <v>93</v>
      </c>
      <c r="M26" s="82">
        <v>3</v>
      </c>
      <c r="N26" s="83">
        <v>20</v>
      </c>
      <c r="O26" s="207">
        <f t="shared" si="23"/>
        <v>1995.8400000000001</v>
      </c>
      <c r="P26" s="207">
        <f t="shared" si="24"/>
        <v>166.32000000000002</v>
      </c>
      <c r="Q26" s="206">
        <v>23.76</v>
      </c>
      <c r="R26" s="208" t="s">
        <v>93</v>
      </c>
      <c r="S26" s="88">
        <v>4</v>
      </c>
      <c r="T26" s="86">
        <v>20</v>
      </c>
      <c r="U26" s="87">
        <f t="shared" si="25"/>
        <v>1666.98</v>
      </c>
      <c r="V26" s="87">
        <f t="shared" si="27"/>
        <v>185.22</v>
      </c>
      <c r="W26" s="204">
        <v>26.46</v>
      </c>
      <c r="X26" s="88">
        <v>6</v>
      </c>
      <c r="Y26" s="86">
        <v>20</v>
      </c>
      <c r="Z26" s="84">
        <f t="shared" si="8"/>
        <v>1666.98</v>
      </c>
      <c r="AA26" s="87">
        <f t="shared" si="26"/>
        <v>185.22</v>
      </c>
      <c r="AB26" s="204">
        <v>26.46</v>
      </c>
      <c r="AC26" s="89"/>
      <c r="AD26" s="89"/>
      <c r="AE26" s="90"/>
      <c r="AF26" s="90"/>
      <c r="AG26" s="91"/>
      <c r="AH26" s="92"/>
      <c r="AI26" s="101"/>
    </row>
    <row r="27" spans="1:35" ht="12.75">
      <c r="A27" s="88">
        <v>1</v>
      </c>
      <c r="B27" s="86">
        <v>21</v>
      </c>
      <c r="C27" s="84">
        <f t="shared" si="19"/>
        <v>1563.03</v>
      </c>
      <c r="D27" s="84">
        <f t="shared" si="20"/>
        <v>173.67</v>
      </c>
      <c r="E27" s="204">
        <v>24.81</v>
      </c>
      <c r="F27" s="174"/>
      <c r="G27" s="85">
        <v>2</v>
      </c>
      <c r="H27" s="86">
        <v>21</v>
      </c>
      <c r="I27" s="207">
        <f t="shared" si="21"/>
        <v>1892.52</v>
      </c>
      <c r="J27" s="207">
        <f t="shared" si="22"/>
        <v>157.71</v>
      </c>
      <c r="K27" s="206">
        <v>22.53</v>
      </c>
      <c r="L27" s="208" t="s">
        <v>93</v>
      </c>
      <c r="M27" s="82">
        <v>3</v>
      </c>
      <c r="N27" s="83">
        <v>21</v>
      </c>
      <c r="O27" s="207">
        <f t="shared" si="23"/>
        <v>1892.52</v>
      </c>
      <c r="P27" s="207">
        <f t="shared" si="24"/>
        <v>157.71</v>
      </c>
      <c r="Q27" s="206">
        <v>22.53</v>
      </c>
      <c r="R27" s="208" t="s">
        <v>93</v>
      </c>
      <c r="S27" s="93"/>
      <c r="T27" s="94"/>
      <c r="U27" s="95"/>
      <c r="V27" s="95"/>
      <c r="W27" s="100"/>
      <c r="X27" s="93"/>
      <c r="Y27" s="94"/>
      <c r="Z27" s="95"/>
      <c r="AA27" s="95"/>
      <c r="AB27" s="100"/>
      <c r="AC27" s="89"/>
      <c r="AD27" s="89"/>
      <c r="AE27" s="90"/>
      <c r="AF27" s="90"/>
      <c r="AG27" s="91"/>
      <c r="AH27" s="92"/>
      <c r="AI27" s="101"/>
    </row>
    <row r="28" spans="1:35" ht="6" customHeight="1" thickBot="1">
      <c r="A28" s="109"/>
      <c r="B28" s="110"/>
      <c r="C28" s="111"/>
      <c r="D28" s="111"/>
      <c r="E28" s="112"/>
      <c r="F28" s="113"/>
      <c r="G28" s="114"/>
      <c r="H28" s="110"/>
      <c r="I28" s="111"/>
      <c r="J28" s="111"/>
      <c r="K28" s="112"/>
      <c r="L28" s="115"/>
      <c r="M28" s="93"/>
      <c r="N28" s="94"/>
      <c r="O28" s="95"/>
      <c r="P28" s="95"/>
      <c r="Q28" s="96"/>
      <c r="R28" s="100"/>
      <c r="S28" s="93"/>
      <c r="T28" s="94"/>
      <c r="U28" s="95"/>
      <c r="V28" s="95"/>
      <c r="W28" s="100"/>
      <c r="X28" s="109"/>
      <c r="Y28" s="110"/>
      <c r="Z28" s="111"/>
      <c r="AA28" s="111"/>
      <c r="AB28" s="117"/>
      <c r="AC28" s="89"/>
      <c r="AD28" s="89"/>
      <c r="AE28" s="90"/>
      <c r="AF28" s="90"/>
      <c r="AG28" s="91"/>
      <c r="AH28" s="92"/>
      <c r="AI28" s="101"/>
    </row>
    <row r="29" spans="1:35" ht="12.75">
      <c r="A29" s="89"/>
      <c r="B29" s="89"/>
      <c r="C29" s="90"/>
      <c r="D29" s="90"/>
      <c r="E29" s="91"/>
      <c r="F29" s="89"/>
      <c r="G29" s="89"/>
      <c r="H29" s="89"/>
      <c r="I29" s="90"/>
      <c r="J29" s="90"/>
      <c r="K29" s="91"/>
      <c r="L29" s="92"/>
      <c r="M29" s="93">
        <v>3</v>
      </c>
      <c r="N29" s="94" t="s">
        <v>78</v>
      </c>
      <c r="O29" s="107">
        <f>P29*52/3</f>
        <v>2754.266666666667</v>
      </c>
      <c r="P29" s="107">
        <f>SUM(Q29*7)</f>
        <v>158.9</v>
      </c>
      <c r="Q29" s="108">
        <v>22.7</v>
      </c>
      <c r="R29" s="149" t="s">
        <v>84</v>
      </c>
      <c r="S29" s="150">
        <v>4</v>
      </c>
      <c r="T29" s="116" t="s">
        <v>78</v>
      </c>
      <c r="U29" s="95">
        <f>V29*44/3</f>
        <v>2330.5333333333333</v>
      </c>
      <c r="V29" s="95">
        <f>SUM(W29*7)</f>
        <v>158.9</v>
      </c>
      <c r="W29" s="100">
        <v>22.7</v>
      </c>
      <c r="X29" s="89"/>
      <c r="Y29" s="89"/>
      <c r="Z29" s="90"/>
      <c r="AA29" s="90"/>
      <c r="AB29" s="91"/>
      <c r="AC29" s="89"/>
      <c r="AD29" s="89"/>
      <c r="AE29" s="90"/>
      <c r="AF29" s="90"/>
      <c r="AG29" s="91"/>
      <c r="AH29" s="92"/>
      <c r="AI29" s="101"/>
    </row>
    <row r="30" spans="1:35" ht="13.5" thickBot="1">
      <c r="A30" s="89"/>
      <c r="B30" s="89"/>
      <c r="C30" s="90"/>
      <c r="D30" s="90"/>
      <c r="E30" s="91"/>
      <c r="F30" s="89"/>
      <c r="G30" s="89"/>
      <c r="H30" s="89"/>
      <c r="I30" s="90"/>
      <c r="J30" s="90"/>
      <c r="K30" s="91"/>
      <c r="L30" s="92"/>
      <c r="M30" s="109">
        <v>3</v>
      </c>
      <c r="N30" s="115" t="s">
        <v>79</v>
      </c>
      <c r="O30" s="111">
        <f>P30*52/3</f>
        <v>2754.266666666667</v>
      </c>
      <c r="P30" s="111">
        <f>SUM(Q30*7)</f>
        <v>158.9</v>
      </c>
      <c r="Q30" s="112">
        <v>22.7</v>
      </c>
      <c r="R30" s="117" t="s">
        <v>84</v>
      </c>
      <c r="S30" s="151">
        <v>4</v>
      </c>
      <c r="T30" s="118" t="s">
        <v>79</v>
      </c>
      <c r="U30" s="203">
        <f>V30*44/3</f>
        <v>2330.5333333333333</v>
      </c>
      <c r="V30" s="203">
        <f>SUM(W30*7)</f>
        <v>158.9</v>
      </c>
      <c r="W30" s="210">
        <v>22.7</v>
      </c>
      <c r="X30" s="89"/>
      <c r="Y30" s="89"/>
      <c r="Z30" s="90"/>
      <c r="AA30" s="90"/>
      <c r="AB30" s="91"/>
      <c r="AC30" s="89"/>
      <c r="AD30" s="89"/>
      <c r="AE30" s="90"/>
      <c r="AF30" s="90"/>
      <c r="AG30" s="91"/>
      <c r="AH30" s="92"/>
      <c r="AI30" s="101"/>
    </row>
    <row r="31" spans="1:35" ht="6" customHeight="1">
      <c r="A31" s="89"/>
      <c r="B31" s="89"/>
      <c r="C31" s="119"/>
      <c r="D31" s="119" t="s">
        <v>6</v>
      </c>
      <c r="E31" s="89"/>
      <c r="F31" s="89"/>
      <c r="G31" s="89"/>
      <c r="H31" s="89"/>
      <c r="I31" s="119" t="s">
        <v>6</v>
      </c>
      <c r="J31" s="119"/>
      <c r="K31" s="89"/>
      <c r="L31" s="89"/>
      <c r="M31" s="89"/>
      <c r="N31" s="89"/>
      <c r="O31" s="119"/>
      <c r="P31" s="119"/>
      <c r="Q31" s="89"/>
      <c r="R31" s="103"/>
      <c r="S31" s="89"/>
      <c r="T31" s="89"/>
      <c r="U31" s="120"/>
      <c r="V31" s="120" t="s">
        <v>6</v>
      </c>
      <c r="W31" s="103"/>
      <c r="X31" s="89"/>
      <c r="Y31" s="89"/>
      <c r="Z31" s="120" t="s">
        <v>6</v>
      </c>
      <c r="AA31" s="120"/>
      <c r="AB31" s="103"/>
      <c r="AC31" s="89"/>
      <c r="AD31" s="89"/>
      <c r="AE31" s="119"/>
      <c r="AF31" s="119"/>
      <c r="AG31" s="89"/>
      <c r="AH31" s="89"/>
      <c r="AI31" s="101"/>
    </row>
    <row r="32" spans="1:35" ht="13.5" thickBot="1">
      <c r="A32" s="89"/>
      <c r="B32" s="102" t="s">
        <v>98</v>
      </c>
      <c r="C32" s="189">
        <f>SUM(C20:C27)</f>
        <v>13127.94</v>
      </c>
      <c r="D32" s="190">
        <f>SUM(E32*7)</f>
        <v>1458.66</v>
      </c>
      <c r="E32" s="189">
        <f>SUM(E20:E27)</f>
        <v>208.38000000000002</v>
      </c>
      <c r="F32" s="102"/>
      <c r="G32" s="102"/>
      <c r="H32" s="102" t="s">
        <v>98</v>
      </c>
      <c r="I32" s="190">
        <f>SUM(J32*9)</f>
        <v>31041.360000000008</v>
      </c>
      <c r="J32" s="189">
        <f>SUM(J5:J30)</f>
        <v>3449.040000000001</v>
      </c>
      <c r="K32" s="189">
        <f>SUM(K5:K30)</f>
        <v>492.7199999999999</v>
      </c>
      <c r="L32" s="102"/>
      <c r="M32" s="102" t="s">
        <v>6</v>
      </c>
      <c r="N32" s="102" t="s">
        <v>98</v>
      </c>
      <c r="O32" s="189">
        <f>SUM(O5:O27)</f>
        <v>41593.439999999995</v>
      </c>
      <c r="P32" s="189">
        <f>SUM(P5:P27)</f>
        <v>3466.120000000001</v>
      </c>
      <c r="Q32" s="189">
        <f>SUM(Q5:Q27)</f>
        <v>495.15999999999985</v>
      </c>
      <c r="R32" s="121"/>
      <c r="S32" s="89"/>
      <c r="T32" s="89" t="s">
        <v>98</v>
      </c>
      <c r="U32" s="189">
        <f>SUM(U5:U27)</f>
        <v>33339.6</v>
      </c>
      <c r="V32" s="190">
        <f>SUM(W32*7)</f>
        <v>3704.3999999999987</v>
      </c>
      <c r="W32" s="189">
        <f>SUM(W5:W27)</f>
        <v>529.1999999999998</v>
      </c>
      <c r="X32" s="102"/>
      <c r="Y32" s="102" t="s">
        <v>98</v>
      </c>
      <c r="Z32" s="190">
        <f>SUM(AA32*9)</f>
        <v>33339.599999999984</v>
      </c>
      <c r="AA32" s="189">
        <f>SUM(AA5:AA30)</f>
        <v>3704.3999999999983</v>
      </c>
      <c r="AB32" s="189">
        <f>SUM(AB5:AB30)</f>
        <v>529.1999999999998</v>
      </c>
      <c r="AC32" s="102"/>
      <c r="AD32" s="102"/>
      <c r="AE32" s="122"/>
      <c r="AF32" s="121"/>
      <c r="AG32" s="121"/>
      <c r="AH32" s="102"/>
      <c r="AI32" s="101"/>
    </row>
    <row r="33" spans="1:35" ht="13.5" thickTop="1">
      <c r="A33" s="103"/>
      <c r="B33" s="103"/>
      <c r="C33" s="103"/>
      <c r="D33" s="103" t="s">
        <v>6</v>
      </c>
      <c r="E33" s="103"/>
      <c r="F33" s="103"/>
      <c r="G33" s="103"/>
      <c r="H33" s="103"/>
      <c r="I33" s="103" t="s">
        <v>6</v>
      </c>
      <c r="J33" s="103"/>
      <c r="K33" s="103"/>
      <c r="L33" s="103"/>
      <c r="M33" s="103" t="s">
        <v>6</v>
      </c>
      <c r="N33" s="103"/>
      <c r="O33" s="103"/>
      <c r="P33" s="103"/>
      <c r="Q33" s="103"/>
      <c r="R33" s="103"/>
      <c r="S33" s="103"/>
      <c r="T33" s="103"/>
      <c r="U33" s="103"/>
      <c r="V33" s="103" t="s">
        <v>6</v>
      </c>
      <c r="W33" s="103"/>
      <c r="X33" s="103"/>
      <c r="Y33" s="103"/>
      <c r="Z33" s="103" t="s">
        <v>6</v>
      </c>
      <c r="AA33" s="103"/>
      <c r="AB33" s="103"/>
      <c r="AC33" s="89"/>
      <c r="AD33" s="89"/>
      <c r="AE33" s="89"/>
      <c r="AF33" s="89"/>
      <c r="AG33" s="89"/>
      <c r="AH33" s="89"/>
      <c r="AI33" s="101"/>
    </row>
    <row r="34" spans="2:35" ht="13.5" thickBot="1">
      <c r="B34" s="3" t="s">
        <v>84</v>
      </c>
      <c r="C34" s="189">
        <f>SUM(C5:C18)</f>
        <v>24882.29333333333</v>
      </c>
      <c r="D34" s="190">
        <f>SUM(E34*7)</f>
        <v>2045.1199999999994</v>
      </c>
      <c r="E34" s="189">
        <f>SUM(E5:E18)</f>
        <v>292.1599999999999</v>
      </c>
      <c r="K34" s="126"/>
      <c r="L34" s="126"/>
      <c r="M34" s="126"/>
      <c r="N34" s="191" t="s">
        <v>84</v>
      </c>
      <c r="O34" s="189">
        <f>SUM(O29:O30)</f>
        <v>5508.533333333334</v>
      </c>
      <c r="P34" s="190">
        <f>SUM(Q34*7)</f>
        <v>317.8</v>
      </c>
      <c r="Q34" s="189">
        <f>Q29+Q30</f>
        <v>45.4</v>
      </c>
      <c r="R34" s="103"/>
      <c r="S34" s="103"/>
      <c r="T34" s="103" t="s">
        <v>84</v>
      </c>
      <c r="U34" s="189">
        <f>SUM(U29:U30)</f>
        <v>4661.066666666667</v>
      </c>
      <c r="V34" s="190">
        <f>SUM(W34*7)</f>
        <v>317.8</v>
      </c>
      <c r="W34" s="189">
        <f>W29+W30</f>
        <v>45.4</v>
      </c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101"/>
    </row>
    <row r="35" spans="1:35" ht="7.5" customHeight="1" thickTop="1">
      <c r="A35" s="123"/>
      <c r="B35" s="103"/>
      <c r="C35" s="103"/>
      <c r="D35" s="124" t="s">
        <v>6</v>
      </c>
      <c r="E35" s="103"/>
      <c r="F35" s="103"/>
      <c r="G35" s="103"/>
      <c r="H35" s="125"/>
      <c r="I35" s="126"/>
      <c r="J35" s="126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92"/>
      <c r="V35" s="124"/>
      <c r="W35" s="103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101"/>
    </row>
    <row r="36" spans="1:35" ht="12.75">
      <c r="A36" s="123" t="s">
        <v>77</v>
      </c>
      <c r="B36" s="103"/>
      <c r="C36" s="103"/>
      <c r="D36" s="124"/>
      <c r="E36" s="103"/>
      <c r="F36" s="103"/>
      <c r="G36" s="127" t="s">
        <v>88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24"/>
      <c r="V36" s="124" t="s">
        <v>6</v>
      </c>
      <c r="W36" s="103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101"/>
    </row>
    <row r="37" spans="1:35" ht="11.25" customHeight="1">
      <c r="A37" s="76" t="s">
        <v>121</v>
      </c>
      <c r="B37" s="103"/>
      <c r="C37" s="103"/>
      <c r="D37" s="124"/>
      <c r="E37" s="295"/>
      <c r="F37" s="103"/>
      <c r="G37" s="103"/>
      <c r="H37" s="103"/>
      <c r="I37" s="103"/>
      <c r="J37" s="103"/>
      <c r="K37" s="295"/>
      <c r="L37" s="103"/>
      <c r="M37" s="103"/>
      <c r="N37" s="103"/>
      <c r="O37" s="103"/>
      <c r="P37" s="103"/>
      <c r="Q37" s="103"/>
      <c r="R37" s="103"/>
      <c r="S37" s="103"/>
      <c r="T37" s="103"/>
      <c r="U37" s="124"/>
      <c r="V37" s="124" t="s">
        <v>6</v>
      </c>
      <c r="W37" s="103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101"/>
    </row>
    <row r="38" spans="1:35" ht="12.75">
      <c r="A38" s="124" t="s">
        <v>75</v>
      </c>
      <c r="B38" s="103"/>
      <c r="C38" s="103"/>
      <c r="D38" s="124"/>
      <c r="E38" s="295"/>
      <c r="F38" s="103"/>
      <c r="G38" s="103" t="s">
        <v>96</v>
      </c>
      <c r="H38" s="103"/>
      <c r="I38" s="103"/>
      <c r="J38" s="103"/>
      <c r="K38" s="295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 t="s">
        <v>6</v>
      </c>
      <c r="W38" s="103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101"/>
    </row>
    <row r="39" spans="1:35" ht="3" customHeight="1">
      <c r="A39" s="124" t="s">
        <v>76</v>
      </c>
      <c r="B39" s="103"/>
      <c r="C39" s="103"/>
      <c r="D39" s="103"/>
      <c r="E39" s="103"/>
      <c r="F39" s="103"/>
      <c r="G39" s="127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24"/>
      <c r="V39" s="103"/>
      <c r="W39" s="103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101"/>
    </row>
    <row r="40" spans="1:35" ht="12.75">
      <c r="A40" s="103"/>
      <c r="B40" s="103"/>
      <c r="C40" s="103"/>
      <c r="D40" s="103"/>
      <c r="E40" s="103"/>
      <c r="F40" s="103"/>
      <c r="G40" s="170" t="s">
        <v>95</v>
      </c>
      <c r="H40" s="89"/>
      <c r="I40" s="89"/>
      <c r="J40" s="89"/>
      <c r="K40" s="103"/>
      <c r="L40" s="103"/>
      <c r="M40" s="103"/>
      <c r="N40" s="103"/>
      <c r="O40" s="103"/>
      <c r="P40" s="103"/>
      <c r="Q40" s="295"/>
      <c r="R40" s="103"/>
      <c r="S40" s="103"/>
      <c r="T40" s="103"/>
      <c r="U40" s="124"/>
      <c r="V40" s="103" t="s">
        <v>6</v>
      </c>
      <c r="W40" s="103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101"/>
    </row>
    <row r="41" spans="1:35" ht="6.75" customHeight="1">
      <c r="A41" s="303"/>
      <c r="B41" s="303"/>
      <c r="C41" s="303"/>
      <c r="D41" s="303"/>
      <c r="E41" s="103"/>
      <c r="F41" s="103"/>
      <c r="G41" s="103"/>
      <c r="H41" s="103"/>
      <c r="I41" s="103"/>
      <c r="J41" s="103"/>
      <c r="K41" s="103"/>
      <c r="L41" s="103"/>
      <c r="M41" s="103"/>
      <c r="N41"/>
      <c r="O41"/>
      <c r="P41"/>
      <c r="Q41"/>
      <c r="R41" s="103"/>
      <c r="S41" s="103"/>
      <c r="T41" s="103"/>
      <c r="U41" s="128"/>
      <c r="V41" s="103" t="s">
        <v>6</v>
      </c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76"/>
    </row>
    <row r="42" spans="1:35" ht="12.75">
      <c r="A42" s="124"/>
      <c r="B42" s="103"/>
      <c r="C42" s="103"/>
      <c r="D42" s="103"/>
      <c r="E42" s="103"/>
      <c r="F42" s="103"/>
      <c r="G42" s="103"/>
      <c r="H42" s="103"/>
      <c r="I42" s="103"/>
      <c r="J42" s="103"/>
      <c r="K42" s="76"/>
      <c r="L42" s="76"/>
      <c r="M42" s="76"/>
      <c r="N42"/>
      <c r="O42"/>
      <c r="P42"/>
      <c r="Q42"/>
      <c r="R42" s="76"/>
      <c r="S42" s="76"/>
      <c r="T42" s="76"/>
      <c r="U42" s="103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</row>
    <row r="43" spans="1:35" ht="12.75">
      <c r="A43" s="302"/>
      <c r="B43" s="302"/>
      <c r="C43" s="302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/>
      <c r="O43"/>
      <c r="P43"/>
      <c r="Q43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</row>
    <row r="44" spans="1:35" ht="12.75">
      <c r="A44" s="76"/>
      <c r="B44" s="76"/>
      <c r="C44" s="152"/>
      <c r="D44" s="205"/>
      <c r="E44" s="76"/>
      <c r="F44" s="76"/>
      <c r="G44" s="76"/>
      <c r="H44" s="76"/>
      <c r="I44" s="76"/>
      <c r="J44" s="76"/>
      <c r="K44" s="76"/>
      <c r="L44" s="76"/>
      <c r="M44" s="76"/>
      <c r="N44"/>
      <c r="O44"/>
      <c r="P44"/>
      <c r="Q44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</row>
    <row r="45" spans="1:35" ht="12.7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/>
      <c r="O45"/>
      <c r="P45"/>
      <c r="Q45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</row>
    <row r="46" spans="1:34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2.75">
      <c r="A49"/>
      <c r="B49"/>
      <c r="C49"/>
      <c r="D49"/>
      <c r="E49"/>
      <c r="F49"/>
      <c r="G49"/>
      <c r="H49"/>
      <c r="I49"/>
      <c r="J49"/>
      <c r="K49"/>
      <c r="L49"/>
      <c r="M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2.75">
      <c r="A50"/>
      <c r="B50"/>
      <c r="C50"/>
      <c r="D50"/>
      <c r="E50"/>
      <c r="F50"/>
      <c r="G50"/>
      <c r="H50"/>
      <c r="I50"/>
      <c r="J50"/>
      <c r="K50"/>
      <c r="L50"/>
      <c r="M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2.75">
      <c r="A51"/>
      <c r="B51"/>
      <c r="C51"/>
      <c r="D51"/>
      <c r="E51"/>
      <c r="F51"/>
      <c r="G51"/>
      <c r="H51"/>
      <c r="I51"/>
      <c r="J51"/>
      <c r="K51"/>
      <c r="L51"/>
      <c r="M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2.75">
      <c r="A52"/>
      <c r="B52"/>
      <c r="C52"/>
      <c r="D52"/>
      <c r="E52"/>
      <c r="F52"/>
      <c r="G52"/>
      <c r="H52"/>
      <c r="I52"/>
      <c r="J52"/>
      <c r="K52"/>
      <c r="L52"/>
      <c r="M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2.75">
      <c r="A53"/>
      <c r="B53"/>
      <c r="C53"/>
      <c r="D53"/>
      <c r="E53"/>
      <c r="F53"/>
      <c r="G53"/>
      <c r="H53"/>
      <c r="I53"/>
      <c r="J53"/>
      <c r="K53"/>
      <c r="L53"/>
      <c r="M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2.75">
      <c r="A54"/>
      <c r="B54"/>
      <c r="C54"/>
      <c r="D54"/>
      <c r="E54"/>
      <c r="F54"/>
      <c r="G54"/>
      <c r="H54"/>
      <c r="I54"/>
      <c r="J54"/>
      <c r="K54"/>
      <c r="L54"/>
      <c r="M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2.75">
      <c r="A55"/>
      <c r="B55"/>
      <c r="C55"/>
      <c r="D55"/>
      <c r="E55"/>
      <c r="F55"/>
      <c r="G55"/>
      <c r="H55"/>
      <c r="I55"/>
      <c r="J55"/>
      <c r="K55"/>
      <c r="L55"/>
      <c r="M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2.75">
      <c r="A56"/>
      <c r="B56"/>
      <c r="C56"/>
      <c r="D56"/>
      <c r="E56"/>
      <c r="F56"/>
      <c r="G56"/>
      <c r="H56"/>
      <c r="I56"/>
      <c r="J56"/>
      <c r="K56"/>
      <c r="L56"/>
      <c r="M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2.75">
      <c r="A57"/>
      <c r="B57"/>
      <c r="C57"/>
      <c r="D57"/>
      <c r="E57"/>
      <c r="F57"/>
      <c r="G57"/>
      <c r="H57"/>
      <c r="I57"/>
      <c r="J57"/>
      <c r="K57"/>
      <c r="L57"/>
      <c r="M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</sheetData>
  <sheetProtection/>
  <mergeCells count="14">
    <mergeCell ref="M3:N3"/>
    <mergeCell ref="A4:B4"/>
    <mergeCell ref="G4:H4"/>
    <mergeCell ref="M4:N4"/>
    <mergeCell ref="A43:C43"/>
    <mergeCell ref="A41:D41"/>
    <mergeCell ref="A3:B3"/>
    <mergeCell ref="G3:H3"/>
    <mergeCell ref="AC3:AD3"/>
    <mergeCell ref="AC4:AD4"/>
    <mergeCell ref="S3:T3"/>
    <mergeCell ref="X3:Y3"/>
    <mergeCell ref="S4:T4"/>
    <mergeCell ref="X4:Y4"/>
  </mergeCells>
  <printOptions/>
  <pageMargins left="0.9448818897637796" right="0.5511811023622047" top="0.7874015748031497" bottom="0.5905511811023623" header="0.5118110236220472" footer="0.5118110236220472"/>
  <pageSetup horizontalDpi="300" verticalDpi="3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Q5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6.57421875" style="0" customWidth="1"/>
    <col min="2" max="2" width="11.00390625" style="0" bestFit="1" customWidth="1"/>
    <col min="3" max="3" width="10.00390625" style="0" bestFit="1" customWidth="1"/>
    <col min="4" max="4" width="8.57421875" style="26" bestFit="1" customWidth="1"/>
    <col min="5" max="5" width="5.140625" style="162" customWidth="1"/>
    <col min="6" max="6" width="4.421875" style="26" customWidth="1"/>
    <col min="7" max="7" width="7.28125" style="26" customWidth="1"/>
    <col min="8" max="8" width="10.8515625" style="26" bestFit="1" customWidth="1"/>
    <col min="9" max="9" width="8.57421875" style="0" customWidth="1"/>
    <col min="10" max="10" width="8.8515625" style="0" bestFit="1" customWidth="1"/>
    <col min="11" max="11" width="5.7109375" style="153" customWidth="1"/>
    <col min="12" max="12" width="10.140625" style="0" customWidth="1"/>
    <col min="13" max="13" width="9.8515625" style="26" bestFit="1" customWidth="1"/>
    <col min="14" max="14" width="9.28125" style="0" bestFit="1" customWidth="1"/>
    <col min="15" max="15" width="10.28125" style="0" bestFit="1" customWidth="1"/>
    <col min="16" max="16" width="11.28125" style="0" bestFit="1" customWidth="1"/>
  </cols>
  <sheetData>
    <row r="1" spans="1:17" ht="30.75" customHeight="1">
      <c r="A1" s="304" t="s">
        <v>125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198"/>
      <c r="M1" s="198"/>
      <c r="N1" s="198"/>
      <c r="O1" s="198"/>
      <c r="P1" s="198"/>
      <c r="Q1" s="198"/>
    </row>
    <row r="2" spans="1:17" ht="15">
      <c r="A2" s="305" t="s">
        <v>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199"/>
      <c r="M2" s="199"/>
      <c r="N2" s="199"/>
      <c r="O2" s="199"/>
      <c r="P2" s="199"/>
      <c r="Q2" s="199"/>
    </row>
    <row r="3" ht="13.5" thickBot="1"/>
    <row r="4" spans="1:16" ht="12.75">
      <c r="A4" s="315" t="s">
        <v>1</v>
      </c>
      <c r="B4" s="317" t="s">
        <v>3</v>
      </c>
      <c r="C4" s="315" t="s">
        <v>4</v>
      </c>
      <c r="D4" s="308" t="s">
        <v>5</v>
      </c>
      <c r="E4" s="308" t="s">
        <v>94</v>
      </c>
      <c r="F4" s="306"/>
      <c r="G4" s="315" t="s">
        <v>1</v>
      </c>
      <c r="H4" s="317" t="s">
        <v>3</v>
      </c>
      <c r="I4" s="310" t="s">
        <v>4</v>
      </c>
      <c r="J4" s="324" t="s">
        <v>5</v>
      </c>
      <c r="K4" s="308" t="s">
        <v>94</v>
      </c>
      <c r="L4" s="306"/>
      <c r="M4" s="306"/>
      <c r="N4" s="306"/>
      <c r="O4" s="306"/>
      <c r="P4" s="322"/>
    </row>
    <row r="5" spans="1:16" ht="13.5" thickBot="1">
      <c r="A5" s="312"/>
      <c r="B5" s="318"/>
      <c r="C5" s="312"/>
      <c r="D5" s="312"/>
      <c r="E5" s="312"/>
      <c r="F5" s="306"/>
      <c r="G5" s="312"/>
      <c r="H5" s="318"/>
      <c r="I5" s="311"/>
      <c r="J5" s="325"/>
      <c r="K5" s="309"/>
      <c r="L5" s="307"/>
      <c r="M5" s="307"/>
      <c r="N5" s="307"/>
      <c r="O5" s="307"/>
      <c r="P5" s="323"/>
    </row>
    <row r="6" spans="1:14" ht="12.75">
      <c r="A6" s="1" t="s">
        <v>6</v>
      </c>
      <c r="B6" s="2" t="s">
        <v>6</v>
      </c>
      <c r="C6" s="2" t="s">
        <v>6</v>
      </c>
      <c r="D6" s="29" t="s">
        <v>6</v>
      </c>
      <c r="E6" s="29" t="s">
        <v>6</v>
      </c>
      <c r="F6" s="29"/>
      <c r="G6" s="3" t="s">
        <v>6</v>
      </c>
      <c r="H6" s="4" t="s">
        <v>6</v>
      </c>
      <c r="I6" s="5" t="s">
        <v>6</v>
      </c>
      <c r="J6" s="52" t="s">
        <v>6</v>
      </c>
      <c r="K6" s="165"/>
      <c r="L6" s="49"/>
      <c r="M6" s="52"/>
      <c r="N6" s="138"/>
    </row>
    <row r="7" spans="1:15" ht="12.75">
      <c r="A7" s="68" t="s">
        <v>7</v>
      </c>
      <c r="B7" s="7" t="s">
        <v>6</v>
      </c>
      <c r="C7" s="7" t="s">
        <v>6</v>
      </c>
      <c r="D7" s="48" t="s">
        <v>6</v>
      </c>
      <c r="E7" s="48" t="s">
        <v>6</v>
      </c>
      <c r="F7" s="48"/>
      <c r="G7" s="200" t="s">
        <v>8</v>
      </c>
      <c r="H7" s="201"/>
      <c r="I7" s="5"/>
      <c r="J7" s="52"/>
      <c r="K7" s="165"/>
      <c r="L7" s="49"/>
      <c r="M7" s="52"/>
      <c r="N7" s="138"/>
      <c r="O7" s="4"/>
    </row>
    <row r="8" spans="1:15" ht="12.75">
      <c r="A8" s="69">
        <v>2</v>
      </c>
      <c r="B8" s="186">
        <f aca="true" t="shared" si="0" ref="B8:B13">SUM(C8*44/3)</f>
        <v>1915.7600000000002</v>
      </c>
      <c r="C8" s="186">
        <f aca="true" t="shared" si="1" ref="C8:C13">SUM(D8*7)</f>
        <v>130.62</v>
      </c>
      <c r="D8" s="186">
        <v>18.66</v>
      </c>
      <c r="E8" s="217" t="s">
        <v>91</v>
      </c>
      <c r="F8" s="49"/>
      <c r="G8" s="69">
        <v>50</v>
      </c>
      <c r="H8" s="38">
        <f aca="true" t="shared" si="2" ref="H8:H31">SUM(I8*44/3)</f>
        <v>2025.6133333333335</v>
      </c>
      <c r="I8" s="144">
        <f aca="true" t="shared" si="3" ref="I8:I31">SUM(J8*7)</f>
        <v>138.11</v>
      </c>
      <c r="J8" s="185">
        <v>19.73</v>
      </c>
      <c r="K8" s="163" t="s">
        <v>90</v>
      </c>
      <c r="L8" s="49"/>
      <c r="M8" s="52"/>
      <c r="N8" s="138"/>
      <c r="O8" s="4"/>
    </row>
    <row r="9" spans="1:15" ht="12.75">
      <c r="A9" s="69">
        <v>3</v>
      </c>
      <c r="B9" s="186">
        <f t="shared" si="0"/>
        <v>2179.6133333333332</v>
      </c>
      <c r="C9" s="186">
        <f t="shared" si="1"/>
        <v>148.61</v>
      </c>
      <c r="D9" s="186">
        <v>21.23</v>
      </c>
      <c r="E9" s="217" t="s">
        <v>89</v>
      </c>
      <c r="F9" s="49"/>
      <c r="G9" s="69">
        <v>51</v>
      </c>
      <c r="H9" s="38">
        <f t="shared" si="2"/>
        <v>2454.76</v>
      </c>
      <c r="I9" s="144">
        <f t="shared" si="3"/>
        <v>167.37</v>
      </c>
      <c r="J9" s="186">
        <v>23.91</v>
      </c>
      <c r="K9" s="163" t="s">
        <v>53</v>
      </c>
      <c r="L9" s="49"/>
      <c r="M9" s="49"/>
      <c r="N9" s="138"/>
      <c r="O9" s="4"/>
    </row>
    <row r="10" spans="1:15" ht="12.75">
      <c r="A10" s="69">
        <v>4</v>
      </c>
      <c r="B10" s="186">
        <f t="shared" si="0"/>
        <v>2454.76</v>
      </c>
      <c r="C10" s="186">
        <f t="shared" si="1"/>
        <v>167.37</v>
      </c>
      <c r="D10" s="186">
        <v>23.91</v>
      </c>
      <c r="E10" s="217" t="s">
        <v>53</v>
      </c>
      <c r="F10" s="49"/>
      <c r="G10" s="69">
        <v>52</v>
      </c>
      <c r="H10" s="38">
        <f t="shared" si="2"/>
        <v>2025.6133333333335</v>
      </c>
      <c r="I10" s="144">
        <f t="shared" si="3"/>
        <v>138.11</v>
      </c>
      <c r="J10" s="185">
        <v>19.73</v>
      </c>
      <c r="K10" s="163" t="s">
        <v>90</v>
      </c>
      <c r="L10" s="49"/>
      <c r="M10" s="49"/>
      <c r="N10" s="138"/>
      <c r="O10" s="4"/>
    </row>
    <row r="11" spans="1:15" ht="12.75">
      <c r="A11" s="69">
        <v>5</v>
      </c>
      <c r="B11" s="186">
        <f t="shared" si="0"/>
        <v>2330.5333333333333</v>
      </c>
      <c r="C11" s="186">
        <f t="shared" si="1"/>
        <v>158.9</v>
      </c>
      <c r="D11" s="186">
        <v>22.7</v>
      </c>
      <c r="E11" s="217" t="s">
        <v>54</v>
      </c>
      <c r="F11" s="49"/>
      <c r="G11" s="69">
        <v>53</v>
      </c>
      <c r="H11" s="38">
        <f t="shared" si="2"/>
        <v>2179.6133333333332</v>
      </c>
      <c r="I11" s="144">
        <f t="shared" si="3"/>
        <v>148.61</v>
      </c>
      <c r="J11" s="186">
        <v>21.23</v>
      </c>
      <c r="K11" s="163" t="s">
        <v>89</v>
      </c>
      <c r="L11" s="49"/>
      <c r="M11" s="49"/>
      <c r="N11" s="138"/>
      <c r="O11" s="4"/>
    </row>
    <row r="12" spans="1:15" ht="12.75">
      <c r="A12" s="69">
        <v>6</v>
      </c>
      <c r="B12" s="186">
        <f t="shared" si="0"/>
        <v>1467.1066666666666</v>
      </c>
      <c r="C12" s="186">
        <f t="shared" si="1"/>
        <v>100.03</v>
      </c>
      <c r="D12" s="185">
        <v>14.29</v>
      </c>
      <c r="E12" s="217" t="s">
        <v>84</v>
      </c>
      <c r="F12" s="49"/>
      <c r="G12" s="69">
        <v>55</v>
      </c>
      <c r="H12" s="38">
        <f t="shared" si="2"/>
        <v>2179.6133333333332</v>
      </c>
      <c r="I12" s="144">
        <f t="shared" si="3"/>
        <v>148.61</v>
      </c>
      <c r="J12" s="186">
        <v>21.23</v>
      </c>
      <c r="K12" s="163" t="s">
        <v>89</v>
      </c>
      <c r="L12" s="49"/>
      <c r="M12" s="49"/>
      <c r="N12" s="138"/>
      <c r="O12" s="6"/>
    </row>
    <row r="13" spans="1:14" ht="12.75">
      <c r="A13" s="69">
        <v>7</v>
      </c>
      <c r="B13" s="186">
        <f t="shared" si="0"/>
        <v>1467.1066666666666</v>
      </c>
      <c r="C13" s="186">
        <f t="shared" si="1"/>
        <v>100.03</v>
      </c>
      <c r="D13" s="185">
        <v>14.29</v>
      </c>
      <c r="E13" s="217" t="s">
        <v>84</v>
      </c>
      <c r="F13" s="49"/>
      <c r="G13" s="69">
        <v>56</v>
      </c>
      <c r="H13" s="38">
        <f t="shared" si="2"/>
        <v>2330.5333333333333</v>
      </c>
      <c r="I13" s="144">
        <f t="shared" si="3"/>
        <v>158.9</v>
      </c>
      <c r="J13" s="186">
        <v>22.7</v>
      </c>
      <c r="K13" s="163" t="s">
        <v>54</v>
      </c>
      <c r="L13" s="49"/>
      <c r="M13" s="49"/>
      <c r="N13" s="138"/>
    </row>
    <row r="14" spans="1:12" ht="12.75">
      <c r="A14" s="173">
        <v>8</v>
      </c>
      <c r="B14" s="319" t="s">
        <v>9</v>
      </c>
      <c r="C14" s="320"/>
      <c r="D14" s="320"/>
      <c r="E14" s="321"/>
      <c r="F14" s="49"/>
      <c r="G14" s="69">
        <v>57</v>
      </c>
      <c r="H14" s="38">
        <f t="shared" si="2"/>
        <v>2454.76</v>
      </c>
      <c r="I14" s="144">
        <f t="shared" si="3"/>
        <v>167.37</v>
      </c>
      <c r="J14" s="186">
        <v>23.91</v>
      </c>
      <c r="K14" s="163" t="s">
        <v>53</v>
      </c>
      <c r="L14" s="49"/>
    </row>
    <row r="15" spans="1:12" ht="12.75">
      <c r="A15" s="173">
        <v>9</v>
      </c>
      <c r="B15" s="319" t="s">
        <v>10</v>
      </c>
      <c r="C15" s="320"/>
      <c r="D15" s="320"/>
      <c r="E15" s="321"/>
      <c r="F15" s="49"/>
      <c r="G15" s="69">
        <v>58</v>
      </c>
      <c r="H15" s="38">
        <f t="shared" si="2"/>
        <v>2330.5333333333333</v>
      </c>
      <c r="I15" s="144">
        <f t="shared" si="3"/>
        <v>158.9</v>
      </c>
      <c r="J15" s="186">
        <v>22.7</v>
      </c>
      <c r="K15" s="163" t="s">
        <v>54</v>
      </c>
      <c r="L15" s="49"/>
    </row>
    <row r="16" spans="1:12" ht="12.75">
      <c r="A16" s="69">
        <v>10</v>
      </c>
      <c r="B16" s="186">
        <f>SUM(C16*44/3)</f>
        <v>2454.76</v>
      </c>
      <c r="C16" s="186">
        <f>SUM(D16*7)</f>
        <v>167.37</v>
      </c>
      <c r="D16" s="186">
        <v>23.91</v>
      </c>
      <c r="E16" s="217" t="s">
        <v>53</v>
      </c>
      <c r="F16" s="49"/>
      <c r="G16" s="69">
        <v>59</v>
      </c>
      <c r="H16" s="38">
        <f t="shared" si="2"/>
        <v>2454.76</v>
      </c>
      <c r="I16" s="144">
        <f t="shared" si="3"/>
        <v>167.37</v>
      </c>
      <c r="J16" s="186">
        <v>23.91</v>
      </c>
      <c r="K16" s="163" t="s">
        <v>53</v>
      </c>
      <c r="L16" s="49"/>
    </row>
    <row r="17" spans="1:12" ht="12.75">
      <c r="A17" s="69">
        <v>11</v>
      </c>
      <c r="B17" s="186">
        <f>SUM(C17*44/3)</f>
        <v>1915.7600000000002</v>
      </c>
      <c r="C17" s="186">
        <f>SUM(D17*7)</f>
        <v>130.62</v>
      </c>
      <c r="D17" s="186">
        <v>18.66</v>
      </c>
      <c r="E17" s="217" t="s">
        <v>91</v>
      </c>
      <c r="F17" s="49"/>
      <c r="G17" s="69">
        <v>60</v>
      </c>
      <c r="H17" s="38">
        <f t="shared" si="2"/>
        <v>1915.7600000000002</v>
      </c>
      <c r="I17" s="144">
        <f t="shared" si="3"/>
        <v>130.62</v>
      </c>
      <c r="J17" s="186">
        <v>18.66</v>
      </c>
      <c r="K17" s="163" t="s">
        <v>91</v>
      </c>
      <c r="L17" s="49"/>
    </row>
    <row r="18" spans="1:12" ht="12.75">
      <c r="A18" s="69">
        <v>12</v>
      </c>
      <c r="B18" s="186">
        <f>SUM(C18*44/3)</f>
        <v>1467.1066666666666</v>
      </c>
      <c r="C18" s="186">
        <f>SUM(D18*7)</f>
        <v>100.03</v>
      </c>
      <c r="D18" s="185">
        <v>14.29</v>
      </c>
      <c r="E18" s="217" t="s">
        <v>84</v>
      </c>
      <c r="F18" s="49"/>
      <c r="G18" s="69">
        <v>61</v>
      </c>
      <c r="H18" s="38">
        <f t="shared" si="2"/>
        <v>2179.6133333333332</v>
      </c>
      <c r="I18" s="144">
        <f t="shared" si="3"/>
        <v>148.61</v>
      </c>
      <c r="J18" s="186">
        <v>21.23</v>
      </c>
      <c r="K18" s="163" t="s">
        <v>89</v>
      </c>
      <c r="L18" s="49"/>
    </row>
    <row r="19" spans="1:12" ht="12.75">
      <c r="A19" s="69">
        <v>13</v>
      </c>
      <c r="B19" s="186">
        <f>SUM(C19*44/3)</f>
        <v>2454.76</v>
      </c>
      <c r="C19" s="186">
        <f>SUM(D19*7)</f>
        <v>167.37</v>
      </c>
      <c r="D19" s="186">
        <v>23.91</v>
      </c>
      <c r="E19" s="217" t="s">
        <v>53</v>
      </c>
      <c r="F19" s="4"/>
      <c r="G19" s="69">
        <v>62</v>
      </c>
      <c r="H19" s="38">
        <f t="shared" si="2"/>
        <v>2025.6133333333335</v>
      </c>
      <c r="I19" s="144">
        <f t="shared" si="3"/>
        <v>138.11</v>
      </c>
      <c r="J19" s="185">
        <v>19.73</v>
      </c>
      <c r="K19" s="163" t="s">
        <v>90</v>
      </c>
      <c r="L19" s="49"/>
    </row>
    <row r="20" spans="1:12" ht="12.75">
      <c r="A20" s="11"/>
      <c r="B20" s="219"/>
      <c r="C20" s="219"/>
      <c r="D20" s="219"/>
      <c r="E20" s="220"/>
      <c r="F20" s="12"/>
      <c r="G20" s="69">
        <v>63</v>
      </c>
      <c r="H20" s="38">
        <f t="shared" si="2"/>
        <v>2179.6133333333332</v>
      </c>
      <c r="I20" s="144">
        <f t="shared" si="3"/>
        <v>148.61</v>
      </c>
      <c r="J20" s="186">
        <v>21.23</v>
      </c>
      <c r="K20" s="163" t="s">
        <v>89</v>
      </c>
      <c r="L20" s="49"/>
    </row>
    <row r="21" spans="1:12" ht="12.75">
      <c r="A21" s="11"/>
      <c r="B21" s="221"/>
      <c r="C21" s="222"/>
      <c r="D21" s="222"/>
      <c r="E21" s="223"/>
      <c r="F21" s="12"/>
      <c r="G21" s="69">
        <v>64</v>
      </c>
      <c r="H21" s="38">
        <f t="shared" si="2"/>
        <v>2179.6133333333332</v>
      </c>
      <c r="I21" s="144">
        <f t="shared" si="3"/>
        <v>148.61</v>
      </c>
      <c r="J21" s="186">
        <v>21.23</v>
      </c>
      <c r="K21" s="163" t="s">
        <v>89</v>
      </c>
      <c r="L21" s="49"/>
    </row>
    <row r="22" spans="1:12" ht="12.75">
      <c r="A22" s="200" t="s">
        <v>11</v>
      </c>
      <c r="B22" s="228"/>
      <c r="C22" s="224" t="s">
        <v>6</v>
      </c>
      <c r="D22" s="224"/>
      <c r="E22" s="224"/>
      <c r="F22" s="7"/>
      <c r="G22" s="69">
        <v>65</v>
      </c>
      <c r="H22" s="38">
        <f t="shared" si="2"/>
        <v>2454.76</v>
      </c>
      <c r="I22" s="144">
        <f t="shared" si="3"/>
        <v>167.37</v>
      </c>
      <c r="J22" s="186">
        <v>23.91</v>
      </c>
      <c r="K22" s="163" t="s">
        <v>53</v>
      </c>
      <c r="L22" s="49"/>
    </row>
    <row r="23" spans="1:13" ht="12.75">
      <c r="A23" s="69">
        <v>30</v>
      </c>
      <c r="B23" s="186">
        <f>SUM(C23*44/3)</f>
        <v>2179.6133333333332</v>
      </c>
      <c r="C23" s="186">
        <f>SUM(D23*7)</f>
        <v>148.61</v>
      </c>
      <c r="D23" s="186">
        <v>21.23</v>
      </c>
      <c r="E23" s="217" t="s">
        <v>89</v>
      </c>
      <c r="F23" s="4"/>
      <c r="G23" s="69">
        <v>66</v>
      </c>
      <c r="H23" s="38">
        <f t="shared" si="2"/>
        <v>2179.6133333333332</v>
      </c>
      <c r="I23" s="144">
        <f t="shared" si="3"/>
        <v>148.61</v>
      </c>
      <c r="J23" s="186">
        <v>21.23</v>
      </c>
      <c r="K23" s="163" t="s">
        <v>89</v>
      </c>
      <c r="L23" s="49"/>
      <c r="M23"/>
    </row>
    <row r="24" spans="1:13" ht="12.75">
      <c r="A24" s="69">
        <v>31</v>
      </c>
      <c r="B24" s="186">
        <f aca="true" t="shared" si="4" ref="B24:B40">SUM(C24*44/3)</f>
        <v>2179.6133333333332</v>
      </c>
      <c r="C24" s="186">
        <f aca="true" t="shared" si="5" ref="C24:C39">SUM(D24*7)</f>
        <v>148.61</v>
      </c>
      <c r="D24" s="186">
        <v>21.23</v>
      </c>
      <c r="E24" s="217" t="s">
        <v>89</v>
      </c>
      <c r="F24" s="4"/>
      <c r="G24" s="69">
        <v>67</v>
      </c>
      <c r="H24" s="38">
        <f t="shared" si="2"/>
        <v>2454.76</v>
      </c>
      <c r="I24" s="144">
        <f t="shared" si="3"/>
        <v>167.37</v>
      </c>
      <c r="J24" s="186">
        <v>23.91</v>
      </c>
      <c r="K24" s="163" t="s">
        <v>53</v>
      </c>
      <c r="L24" s="49"/>
      <c r="M24"/>
    </row>
    <row r="25" spans="1:16" ht="12.75">
      <c r="A25" s="69">
        <v>32</v>
      </c>
      <c r="B25" s="186">
        <f t="shared" si="4"/>
        <v>2025.6133333333335</v>
      </c>
      <c r="C25" s="186">
        <f t="shared" si="5"/>
        <v>138.11</v>
      </c>
      <c r="D25" s="185">
        <v>19.73</v>
      </c>
      <c r="E25" s="217" t="s">
        <v>90</v>
      </c>
      <c r="F25" s="4"/>
      <c r="G25" s="69">
        <v>68</v>
      </c>
      <c r="H25" s="38">
        <f t="shared" si="2"/>
        <v>1750.466666666667</v>
      </c>
      <c r="I25" s="144">
        <f t="shared" si="3"/>
        <v>119.35000000000001</v>
      </c>
      <c r="J25" s="185">
        <v>17.05</v>
      </c>
      <c r="K25" s="163" t="s">
        <v>92</v>
      </c>
      <c r="L25" s="49"/>
      <c r="M25" s="52"/>
      <c r="N25" s="138"/>
      <c r="O25" s="138"/>
      <c r="P25" s="138"/>
    </row>
    <row r="26" spans="1:16" ht="12.75">
      <c r="A26" s="69">
        <v>33</v>
      </c>
      <c r="B26" s="186">
        <f t="shared" si="4"/>
        <v>2179.6133333333332</v>
      </c>
      <c r="C26" s="186">
        <f t="shared" si="5"/>
        <v>148.61</v>
      </c>
      <c r="D26" s="186">
        <v>21.23</v>
      </c>
      <c r="E26" s="217" t="s">
        <v>89</v>
      </c>
      <c r="F26" s="4"/>
      <c r="G26" s="69">
        <v>69</v>
      </c>
      <c r="H26" s="38">
        <f t="shared" si="2"/>
        <v>2179.6133333333332</v>
      </c>
      <c r="I26" s="144">
        <f t="shared" si="3"/>
        <v>148.61</v>
      </c>
      <c r="J26" s="186">
        <v>21.23</v>
      </c>
      <c r="K26" s="163" t="s">
        <v>89</v>
      </c>
      <c r="L26" s="49"/>
      <c r="M26" s="49"/>
      <c r="N26" s="136"/>
      <c r="O26" s="31"/>
      <c r="P26" s="31"/>
    </row>
    <row r="27" spans="1:16" ht="12.75">
      <c r="A27" s="69">
        <v>34</v>
      </c>
      <c r="B27" s="186">
        <f t="shared" si="4"/>
        <v>2454.76</v>
      </c>
      <c r="C27" s="186">
        <f t="shared" si="5"/>
        <v>167.37</v>
      </c>
      <c r="D27" s="186">
        <v>23.91</v>
      </c>
      <c r="E27" s="217" t="s">
        <v>53</v>
      </c>
      <c r="F27" s="4"/>
      <c r="G27" s="69">
        <v>70</v>
      </c>
      <c r="H27" s="38">
        <f t="shared" si="2"/>
        <v>1915.7600000000002</v>
      </c>
      <c r="I27" s="144">
        <f t="shared" si="3"/>
        <v>130.62</v>
      </c>
      <c r="J27" s="186">
        <v>18.66</v>
      </c>
      <c r="K27" s="163" t="s">
        <v>91</v>
      </c>
      <c r="L27" s="49"/>
      <c r="M27" s="49"/>
      <c r="N27" s="138"/>
      <c r="O27" s="138"/>
      <c r="P27" s="138"/>
    </row>
    <row r="28" spans="1:16" ht="12.75">
      <c r="A28" s="69">
        <v>35</v>
      </c>
      <c r="B28" s="186">
        <f t="shared" si="4"/>
        <v>2330.5333333333333</v>
      </c>
      <c r="C28" s="186">
        <f t="shared" si="5"/>
        <v>158.9</v>
      </c>
      <c r="D28" s="186">
        <v>22.7</v>
      </c>
      <c r="E28" s="217" t="s">
        <v>54</v>
      </c>
      <c r="F28" s="4"/>
      <c r="G28" s="69">
        <v>71</v>
      </c>
      <c r="H28" s="38">
        <f t="shared" si="2"/>
        <v>2179.6133333333332</v>
      </c>
      <c r="I28" s="144">
        <f t="shared" si="3"/>
        <v>148.61</v>
      </c>
      <c r="J28" s="186">
        <v>21.23</v>
      </c>
      <c r="K28" s="163" t="s">
        <v>89</v>
      </c>
      <c r="L28" s="49"/>
      <c r="M28" s="49"/>
      <c r="N28" s="136"/>
      <c r="O28" s="31"/>
      <c r="P28" s="31"/>
    </row>
    <row r="29" spans="1:16" ht="12.75">
      <c r="A29" s="69">
        <v>36</v>
      </c>
      <c r="B29" s="186">
        <f t="shared" si="4"/>
        <v>2025.6133333333335</v>
      </c>
      <c r="C29" s="186">
        <f t="shared" si="5"/>
        <v>138.11</v>
      </c>
      <c r="D29" s="185">
        <v>19.73</v>
      </c>
      <c r="E29" s="217" t="s">
        <v>90</v>
      </c>
      <c r="F29" s="4"/>
      <c r="G29" s="69">
        <v>72</v>
      </c>
      <c r="H29" s="38">
        <f t="shared" si="2"/>
        <v>2025.6133333333335</v>
      </c>
      <c r="I29" s="144">
        <f t="shared" si="3"/>
        <v>138.11</v>
      </c>
      <c r="J29" s="185">
        <v>19.73</v>
      </c>
      <c r="K29" s="163" t="s">
        <v>90</v>
      </c>
      <c r="L29" s="49"/>
      <c r="M29" s="49"/>
      <c r="N29" s="138"/>
      <c r="O29" s="138"/>
      <c r="P29" s="138"/>
    </row>
    <row r="30" spans="1:16" ht="12.75">
      <c r="A30" s="69">
        <v>37</v>
      </c>
      <c r="B30" s="186">
        <f t="shared" si="4"/>
        <v>2454.76</v>
      </c>
      <c r="C30" s="186">
        <f t="shared" si="5"/>
        <v>167.37</v>
      </c>
      <c r="D30" s="186">
        <v>23.91</v>
      </c>
      <c r="E30" s="217" t="s">
        <v>53</v>
      </c>
      <c r="F30" s="4"/>
      <c r="G30" s="69">
        <v>73</v>
      </c>
      <c r="H30" s="38">
        <f t="shared" si="2"/>
        <v>2454.76</v>
      </c>
      <c r="I30" s="144">
        <f t="shared" si="3"/>
        <v>167.37</v>
      </c>
      <c r="J30" s="186">
        <v>23.91</v>
      </c>
      <c r="K30" s="163" t="s">
        <v>53</v>
      </c>
      <c r="L30" s="49"/>
      <c r="M30" s="49"/>
      <c r="N30" s="136"/>
      <c r="O30" s="31"/>
      <c r="P30" s="31"/>
    </row>
    <row r="31" spans="1:16" ht="12.75">
      <c r="A31" s="69">
        <v>38</v>
      </c>
      <c r="B31" s="186">
        <f t="shared" si="4"/>
        <v>2179.6133333333332</v>
      </c>
      <c r="C31" s="186">
        <f t="shared" si="5"/>
        <v>148.61</v>
      </c>
      <c r="D31" s="186">
        <v>21.23</v>
      </c>
      <c r="E31" s="217" t="s">
        <v>89</v>
      </c>
      <c r="F31" s="4"/>
      <c r="G31" s="69">
        <v>74</v>
      </c>
      <c r="H31" s="38">
        <f t="shared" si="2"/>
        <v>2454.76</v>
      </c>
      <c r="I31" s="38">
        <f t="shared" si="3"/>
        <v>167.37</v>
      </c>
      <c r="J31" s="186">
        <v>23.91</v>
      </c>
      <c r="K31" s="163" t="s">
        <v>53</v>
      </c>
      <c r="L31" s="49"/>
      <c r="M31" s="52"/>
      <c r="N31" s="138"/>
      <c r="O31" s="138"/>
      <c r="P31" s="138"/>
    </row>
    <row r="32" spans="1:16" ht="12.75">
      <c r="A32" s="69">
        <v>39</v>
      </c>
      <c r="B32" s="186">
        <f t="shared" si="4"/>
        <v>2330.5333333333333</v>
      </c>
      <c r="C32" s="186">
        <f t="shared" si="5"/>
        <v>158.9</v>
      </c>
      <c r="D32" s="186">
        <v>22.7</v>
      </c>
      <c r="E32" s="217" t="s">
        <v>54</v>
      </c>
      <c r="F32" s="4"/>
      <c r="G32" s="3"/>
      <c r="H32" s="14"/>
      <c r="I32" s="14"/>
      <c r="J32" s="54"/>
      <c r="K32" s="166"/>
      <c r="L32" s="143"/>
      <c r="M32" s="54"/>
      <c r="N32" s="141"/>
      <c r="O32" s="141"/>
      <c r="P32" s="141"/>
    </row>
    <row r="33" spans="1:11" ht="12.75">
      <c r="A33" s="69">
        <v>40</v>
      </c>
      <c r="B33" s="186">
        <f t="shared" si="4"/>
        <v>2454.76</v>
      </c>
      <c r="C33" s="186">
        <f t="shared" si="5"/>
        <v>167.37</v>
      </c>
      <c r="D33" s="186">
        <v>23.91</v>
      </c>
      <c r="E33" s="217" t="s">
        <v>53</v>
      </c>
      <c r="F33" s="4"/>
      <c r="G33" s="3"/>
      <c r="H33" s="20"/>
      <c r="I33" s="20"/>
      <c r="J33" s="40"/>
      <c r="K33" s="9"/>
    </row>
    <row r="34" spans="1:13" ht="12.75">
      <c r="A34" s="69">
        <v>41</v>
      </c>
      <c r="B34" s="186">
        <f t="shared" si="4"/>
        <v>2330.5333333333333</v>
      </c>
      <c r="C34" s="186">
        <f t="shared" si="5"/>
        <v>158.9</v>
      </c>
      <c r="D34" s="186">
        <v>22.7</v>
      </c>
      <c r="E34" s="217" t="s">
        <v>54</v>
      </c>
      <c r="F34" s="4"/>
      <c r="G34" s="49"/>
      <c r="H34" s="49"/>
      <c r="I34" s="10"/>
      <c r="J34" s="3"/>
      <c r="K34" s="9"/>
      <c r="L34" s="3"/>
      <c r="M34" s="43"/>
    </row>
    <row r="35" spans="1:13" ht="12.75">
      <c r="A35" s="69">
        <v>42</v>
      </c>
      <c r="B35" s="186">
        <f t="shared" si="4"/>
        <v>2025.6133333333335</v>
      </c>
      <c r="C35" s="186">
        <f t="shared" si="5"/>
        <v>138.11</v>
      </c>
      <c r="D35" s="185">
        <v>19.73</v>
      </c>
      <c r="E35" s="217" t="s">
        <v>90</v>
      </c>
      <c r="F35" s="4"/>
      <c r="G35" s="49"/>
      <c r="H35" s="49"/>
      <c r="I35" s="10"/>
      <c r="J35" s="3"/>
      <c r="K35" s="9"/>
      <c r="L35" s="3"/>
      <c r="M35" s="43"/>
    </row>
    <row r="36" spans="1:13" ht="12.75">
      <c r="A36" s="69">
        <v>43</v>
      </c>
      <c r="B36" s="186">
        <f t="shared" si="4"/>
        <v>2025.6133333333335</v>
      </c>
      <c r="C36" s="186">
        <f t="shared" si="5"/>
        <v>138.11</v>
      </c>
      <c r="D36" s="185">
        <v>19.73</v>
      </c>
      <c r="E36" s="217" t="s">
        <v>90</v>
      </c>
      <c r="F36" s="4"/>
      <c r="G36" s="49"/>
      <c r="H36" s="49"/>
      <c r="I36" s="6"/>
      <c r="J36" s="3"/>
      <c r="K36" s="9"/>
      <c r="L36" s="3"/>
      <c r="M36" s="43"/>
    </row>
    <row r="37" spans="1:13" ht="12.75">
      <c r="A37" s="69">
        <v>44</v>
      </c>
      <c r="B37" s="186">
        <f t="shared" si="4"/>
        <v>1915.7600000000002</v>
      </c>
      <c r="C37" s="186">
        <f t="shared" si="5"/>
        <v>130.62</v>
      </c>
      <c r="D37" s="186">
        <v>18.66</v>
      </c>
      <c r="E37" s="217" t="s">
        <v>91</v>
      </c>
      <c r="F37" s="4"/>
      <c r="G37" s="49"/>
      <c r="H37" s="49"/>
      <c r="I37" s="6"/>
      <c r="J37" s="3"/>
      <c r="K37" s="9"/>
      <c r="L37" s="3"/>
      <c r="M37" s="43"/>
    </row>
    <row r="38" spans="1:13" ht="12.75">
      <c r="A38" s="69">
        <v>45</v>
      </c>
      <c r="B38" s="186">
        <f t="shared" si="4"/>
        <v>2025.6133333333335</v>
      </c>
      <c r="C38" s="186">
        <f t="shared" si="5"/>
        <v>138.11</v>
      </c>
      <c r="D38" s="185">
        <v>19.73</v>
      </c>
      <c r="E38" s="217" t="s">
        <v>90</v>
      </c>
      <c r="F38" s="4"/>
      <c r="G38" s="49"/>
      <c r="H38" s="49"/>
      <c r="I38" s="6"/>
      <c r="J38" s="3"/>
      <c r="K38" s="9"/>
      <c r="L38" s="3"/>
      <c r="M38" s="43"/>
    </row>
    <row r="39" spans="1:13" ht="12.75">
      <c r="A39" s="69">
        <v>46</v>
      </c>
      <c r="B39" s="186">
        <f t="shared" si="4"/>
        <v>2179.6133333333332</v>
      </c>
      <c r="C39" s="186">
        <f t="shared" si="5"/>
        <v>148.61</v>
      </c>
      <c r="D39" s="186">
        <v>21.23</v>
      </c>
      <c r="E39" s="217" t="s">
        <v>89</v>
      </c>
      <c r="F39" s="4"/>
      <c r="G39" s="49"/>
      <c r="H39" s="49"/>
      <c r="I39" s="6"/>
      <c r="J39" s="3"/>
      <c r="K39" s="9"/>
      <c r="L39" s="3"/>
      <c r="M39" s="43"/>
    </row>
    <row r="40" spans="1:13" ht="12.75">
      <c r="A40" s="69">
        <v>47</v>
      </c>
      <c r="B40" s="186">
        <f t="shared" si="4"/>
        <v>2025.6133333333335</v>
      </c>
      <c r="C40" s="186">
        <f>SUM(D40*7)</f>
        <v>138.11</v>
      </c>
      <c r="D40" s="185">
        <v>19.73</v>
      </c>
      <c r="E40" s="217" t="s">
        <v>90</v>
      </c>
      <c r="F40" s="4"/>
      <c r="G40" s="49"/>
      <c r="H40" s="49"/>
      <c r="I40" s="10"/>
      <c r="J40" s="3"/>
      <c r="K40" s="9"/>
      <c r="L40" s="3"/>
      <c r="M40" s="43"/>
    </row>
    <row r="41" spans="1:13" ht="12.75">
      <c r="A41" s="3"/>
      <c r="B41" s="12"/>
      <c r="C41" s="13"/>
      <c r="D41" s="50"/>
      <c r="E41" s="164"/>
      <c r="F41" s="142"/>
      <c r="G41" s="142"/>
      <c r="H41" s="142"/>
      <c r="I41" s="13"/>
      <c r="J41" s="3"/>
      <c r="K41" s="9"/>
      <c r="L41" s="3"/>
      <c r="M41" s="43"/>
    </row>
    <row r="42" spans="1:13" ht="8.25" customHeight="1">
      <c r="A42" s="15" t="s">
        <v>6</v>
      </c>
      <c r="B42" s="4"/>
      <c r="C42" s="4"/>
      <c r="D42" s="52"/>
      <c r="E42" s="165"/>
      <c r="F42" s="52"/>
      <c r="G42" s="52"/>
      <c r="H42" s="51"/>
      <c r="I42" s="6"/>
      <c r="J42" s="3"/>
      <c r="K42" s="9"/>
      <c r="L42" s="3"/>
      <c r="M42" s="43"/>
    </row>
    <row r="43" spans="1:13" ht="12.75">
      <c r="A43" s="16" t="s">
        <v>12</v>
      </c>
      <c r="B43" s="179"/>
      <c r="C43" s="4"/>
      <c r="D43" s="52"/>
      <c r="E43" s="165"/>
      <c r="F43" s="10"/>
      <c r="G43" s="20"/>
      <c r="H43" s="20"/>
      <c r="I43" s="145"/>
      <c r="J43" s="40"/>
      <c r="K43" s="180"/>
      <c r="L43" s="145"/>
      <c r="M43" s="40"/>
    </row>
    <row r="44" spans="1:8" ht="12.75">
      <c r="A44" s="313" t="s">
        <v>121</v>
      </c>
      <c r="B44" s="314"/>
      <c r="C44" s="314"/>
      <c r="D44" s="314"/>
      <c r="E44" s="314"/>
      <c r="F44" s="314"/>
      <c r="G44" s="314"/>
      <c r="H44" s="12"/>
    </row>
    <row r="45" spans="1:8" ht="12.75">
      <c r="A45" s="17" t="s">
        <v>13</v>
      </c>
      <c r="B45" s="17"/>
      <c r="C45" s="5" t="s">
        <v>6</v>
      </c>
      <c r="D45" s="51" t="s">
        <v>6</v>
      </c>
      <c r="E45" s="55"/>
      <c r="F45"/>
      <c r="G45"/>
      <c r="H45"/>
    </row>
    <row r="46" spans="1:8" ht="12.75">
      <c r="A46" s="17" t="s">
        <v>80</v>
      </c>
      <c r="B46" s="17"/>
      <c r="C46" s="5" t="s">
        <v>6</v>
      </c>
      <c r="D46" s="51" t="s">
        <v>6</v>
      </c>
      <c r="E46" s="50"/>
      <c r="F46"/>
      <c r="G46" s="184"/>
      <c r="H46" s="184"/>
    </row>
    <row r="47" spans="4:8" ht="12.75">
      <c r="D47" s="51" t="s">
        <v>6</v>
      </c>
      <c r="E47" s="54"/>
      <c r="F47"/>
      <c r="G47" s="184"/>
      <c r="H47"/>
    </row>
    <row r="48" spans="1:8" ht="9.75" customHeight="1">
      <c r="A48" s="3" t="s">
        <v>6</v>
      </c>
      <c r="B48" s="4" t="s">
        <v>6</v>
      </c>
      <c r="C48" s="4" t="s">
        <v>6</v>
      </c>
      <c r="D48" s="52" t="s">
        <v>6</v>
      </c>
      <c r="E48" s="146"/>
      <c r="F48"/>
      <c r="G48" s="184"/>
      <c r="H48" s="184"/>
    </row>
    <row r="49" spans="1:9" ht="12.75">
      <c r="A49" s="17"/>
      <c r="B49" s="4"/>
      <c r="C49" s="4" t="s">
        <v>6</v>
      </c>
      <c r="D49" s="43"/>
      <c r="E49" s="40"/>
      <c r="F49"/>
      <c r="G49" s="193"/>
      <c r="H49" s="193"/>
      <c r="I49" s="193"/>
    </row>
    <row r="50" spans="1:8" ht="12.75">
      <c r="A50" s="316"/>
      <c r="B50" s="313"/>
      <c r="C50" s="4" t="s">
        <v>6</v>
      </c>
      <c r="D50" s="43"/>
      <c r="E50" s="48"/>
      <c r="F50"/>
      <c r="G50"/>
      <c r="H50"/>
    </row>
    <row r="51" spans="1:8" ht="12.75">
      <c r="A51" s="3"/>
      <c r="B51" s="3"/>
      <c r="C51" s="3"/>
      <c r="D51" s="43"/>
      <c r="E51" s="147"/>
      <c r="F51"/>
      <c r="G51"/>
      <c r="H51"/>
    </row>
    <row r="52" spans="1:9" ht="12.75">
      <c r="A52" s="3" t="s">
        <v>6</v>
      </c>
      <c r="B52" s="3"/>
      <c r="C52" s="3"/>
      <c r="D52" s="43"/>
      <c r="E52" s="147"/>
      <c r="F52"/>
      <c r="G52" s="184"/>
      <c r="H52"/>
      <c r="I52" s="184"/>
    </row>
    <row r="53" spans="1:9" ht="12.75">
      <c r="A53" s="18" t="s">
        <v>6</v>
      </c>
      <c r="B53" s="3"/>
      <c r="C53" s="3"/>
      <c r="D53" s="43"/>
      <c r="E53" s="147"/>
      <c r="F53"/>
      <c r="G53" s="184"/>
      <c r="H53"/>
      <c r="I53" s="184"/>
    </row>
    <row r="54" spans="1:9" ht="7.5" customHeight="1">
      <c r="A54" s="3"/>
      <c r="B54" s="3"/>
      <c r="C54" s="3"/>
      <c r="D54" s="43"/>
      <c r="E54" s="148"/>
      <c r="F54"/>
      <c r="G54" s="184"/>
      <c r="H54"/>
      <c r="I54" s="184"/>
    </row>
    <row r="55" spans="5:10" ht="12.75">
      <c r="E55" s="20"/>
      <c r="F55" s="40"/>
      <c r="G55"/>
      <c r="H55" s="193"/>
      <c r="J55" s="193"/>
    </row>
    <row r="56" spans="5:12" ht="12.75">
      <c r="E56" s="41"/>
      <c r="F56" s="138"/>
      <c r="G56" s="180"/>
      <c r="H56" s="41"/>
      <c r="I56" s="138"/>
      <c r="K56" s="180"/>
      <c r="L56" s="41"/>
    </row>
    <row r="57" spans="8:12" ht="12.75">
      <c r="H57" s="138"/>
      <c r="I57" s="41"/>
      <c r="J57" s="41"/>
      <c r="K57" s="180"/>
      <c r="L57" s="41"/>
    </row>
  </sheetData>
  <sheetProtection/>
  <mergeCells count="22">
    <mergeCell ref="P4:P5"/>
    <mergeCell ref="F4:F5"/>
    <mergeCell ref="O4:O5"/>
    <mergeCell ref="M4:M5"/>
    <mergeCell ref="J4:J5"/>
    <mergeCell ref="H4:H5"/>
    <mergeCell ref="A44:G44"/>
    <mergeCell ref="G4:G5"/>
    <mergeCell ref="A50:B50"/>
    <mergeCell ref="A4:A5"/>
    <mergeCell ref="B4:B5"/>
    <mergeCell ref="C4:C5"/>
    <mergeCell ref="B14:E14"/>
    <mergeCell ref="B15:E15"/>
    <mergeCell ref="A1:K1"/>
    <mergeCell ref="A2:K2"/>
    <mergeCell ref="N4:N5"/>
    <mergeCell ref="K4:K5"/>
    <mergeCell ref="L4:L5"/>
    <mergeCell ref="I4:I5"/>
    <mergeCell ref="D4:D5"/>
    <mergeCell ref="E4:E5"/>
  </mergeCells>
  <printOptions/>
  <pageMargins left="0.75" right="0.75" top="1" bottom="1" header="0.5" footer="0.5"/>
  <pageSetup horizontalDpi="300" verticalDpi="300" orientation="portrait" paperSize="9" scale="93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F39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12.7109375" style="0" customWidth="1"/>
    <col min="2" max="2" width="12.57421875" style="0" customWidth="1"/>
    <col min="3" max="3" width="13.140625" style="0" customWidth="1"/>
    <col min="4" max="4" width="10.8515625" style="0" customWidth="1"/>
    <col min="5" max="5" width="11.57421875" style="153" customWidth="1"/>
  </cols>
  <sheetData>
    <row r="1" spans="1:4" ht="18">
      <c r="A1" s="169" t="s">
        <v>124</v>
      </c>
      <c r="B1" s="169"/>
      <c r="C1" s="169"/>
      <c r="D1" s="169"/>
    </row>
    <row r="2" spans="1:5" ht="15.75">
      <c r="A2" s="72"/>
      <c r="B2" s="42"/>
      <c r="C2" s="42"/>
      <c r="D2" s="53"/>
      <c r="E2" s="162"/>
    </row>
    <row r="3" spans="1:4" ht="13.5" thickBot="1">
      <c r="A3" s="22"/>
      <c r="B3" s="22"/>
      <c r="C3" s="22"/>
      <c r="D3" s="22"/>
    </row>
    <row r="4" spans="1:5" ht="12.75">
      <c r="A4" s="315" t="s">
        <v>1</v>
      </c>
      <c r="B4" s="317" t="s">
        <v>3</v>
      </c>
      <c r="C4" s="315" t="s">
        <v>4</v>
      </c>
      <c r="D4" s="326" t="s">
        <v>5</v>
      </c>
      <c r="E4" s="326" t="s">
        <v>94</v>
      </c>
    </row>
    <row r="5" spans="1:5" ht="13.5" thickBot="1">
      <c r="A5" s="312"/>
      <c r="B5" s="318"/>
      <c r="C5" s="312"/>
      <c r="D5" s="327"/>
      <c r="E5" s="327"/>
    </row>
    <row r="6" spans="1:5" ht="12.75">
      <c r="A6" s="35"/>
      <c r="B6" s="36"/>
      <c r="C6" s="36"/>
      <c r="D6" s="36"/>
      <c r="E6" s="35"/>
    </row>
    <row r="7" spans="1:5" ht="12.75">
      <c r="A7" s="70">
        <v>1</v>
      </c>
      <c r="B7" s="71">
        <f aca="true" t="shared" si="0" ref="B7:B29">SUM(C7*44/3)</f>
        <v>1915.7600000000002</v>
      </c>
      <c r="C7" s="71">
        <f aca="true" t="shared" si="1" ref="C7:C29">SUM(D7*7)</f>
        <v>130.62</v>
      </c>
      <c r="D7" s="229">
        <v>18.66</v>
      </c>
      <c r="E7" s="157" t="s">
        <v>91</v>
      </c>
    </row>
    <row r="8" spans="1:5" ht="12.75">
      <c r="A8" s="70">
        <v>2</v>
      </c>
      <c r="B8" s="71">
        <f t="shared" si="0"/>
        <v>2025.6133333333335</v>
      </c>
      <c r="C8" s="71">
        <f t="shared" si="1"/>
        <v>138.11</v>
      </c>
      <c r="D8" s="218">
        <v>19.73</v>
      </c>
      <c r="E8" s="157" t="s">
        <v>90</v>
      </c>
    </row>
    <row r="9" spans="1:5" ht="12.75">
      <c r="A9" s="70">
        <v>3</v>
      </c>
      <c r="B9" s="71">
        <f t="shared" si="0"/>
        <v>1915.7600000000002</v>
      </c>
      <c r="C9" s="71">
        <f t="shared" si="1"/>
        <v>130.62</v>
      </c>
      <c r="D9" s="229">
        <v>18.66</v>
      </c>
      <c r="E9" s="157" t="s">
        <v>91</v>
      </c>
    </row>
    <row r="10" spans="1:5" ht="12.75">
      <c r="A10" s="70">
        <v>4</v>
      </c>
      <c r="B10" s="71">
        <f t="shared" si="0"/>
        <v>1915.7600000000002</v>
      </c>
      <c r="C10" s="71">
        <f t="shared" si="1"/>
        <v>130.62</v>
      </c>
      <c r="D10" s="229">
        <v>18.66</v>
      </c>
      <c r="E10" s="157" t="s">
        <v>91</v>
      </c>
    </row>
    <row r="11" spans="1:5" ht="12.75">
      <c r="A11" s="70">
        <v>5</v>
      </c>
      <c r="B11" s="71">
        <f t="shared" si="0"/>
        <v>1915.7600000000002</v>
      </c>
      <c r="C11" s="71">
        <f t="shared" si="1"/>
        <v>130.62</v>
      </c>
      <c r="D11" s="229">
        <v>18.66</v>
      </c>
      <c r="E11" s="157" t="s">
        <v>91</v>
      </c>
    </row>
    <row r="12" spans="1:5" ht="12.75">
      <c r="A12" s="70">
        <v>6</v>
      </c>
      <c r="B12" s="168">
        <f t="shared" si="0"/>
        <v>1915.7600000000002</v>
      </c>
      <c r="C12" s="71">
        <f t="shared" si="1"/>
        <v>130.62</v>
      </c>
      <c r="D12" s="229">
        <v>18.66</v>
      </c>
      <c r="E12" s="157" t="s">
        <v>91</v>
      </c>
    </row>
    <row r="13" spans="1:5" ht="12.75">
      <c r="A13" s="70">
        <v>7</v>
      </c>
      <c r="B13" s="71">
        <f t="shared" si="0"/>
        <v>2179.6133333333332</v>
      </c>
      <c r="C13" s="71">
        <f t="shared" si="1"/>
        <v>148.61</v>
      </c>
      <c r="D13" s="229">
        <v>21.23</v>
      </c>
      <c r="E13" s="157" t="s">
        <v>89</v>
      </c>
    </row>
    <row r="14" spans="1:5" ht="12.75">
      <c r="A14" s="70">
        <v>8</v>
      </c>
      <c r="B14" s="71">
        <f t="shared" si="0"/>
        <v>1915.7600000000002</v>
      </c>
      <c r="C14" s="71">
        <f t="shared" si="1"/>
        <v>130.62</v>
      </c>
      <c r="D14" s="229">
        <v>18.66</v>
      </c>
      <c r="E14" s="157" t="s">
        <v>91</v>
      </c>
    </row>
    <row r="15" spans="1:5" ht="12.75">
      <c r="A15" s="70">
        <v>9</v>
      </c>
      <c r="B15" s="71">
        <f t="shared" si="0"/>
        <v>2025.6133333333335</v>
      </c>
      <c r="C15" s="71">
        <f t="shared" si="1"/>
        <v>138.11</v>
      </c>
      <c r="D15" s="218">
        <v>19.73</v>
      </c>
      <c r="E15" s="157" t="s">
        <v>90</v>
      </c>
    </row>
    <row r="16" spans="1:5" ht="12.75">
      <c r="A16" s="70">
        <v>10</v>
      </c>
      <c r="B16" s="71">
        <f t="shared" si="0"/>
        <v>2025.6133333333335</v>
      </c>
      <c r="C16" s="71">
        <f t="shared" si="1"/>
        <v>138.11</v>
      </c>
      <c r="D16" s="218">
        <v>19.73</v>
      </c>
      <c r="E16" s="157" t="s">
        <v>90</v>
      </c>
    </row>
    <row r="17" spans="1:5" ht="12.75">
      <c r="A17" s="70">
        <v>11</v>
      </c>
      <c r="B17" s="71">
        <f t="shared" si="0"/>
        <v>1915.7600000000002</v>
      </c>
      <c r="C17" s="71">
        <f t="shared" si="1"/>
        <v>130.62</v>
      </c>
      <c r="D17" s="229">
        <v>18.66</v>
      </c>
      <c r="E17" s="157" t="s">
        <v>91</v>
      </c>
    </row>
    <row r="18" spans="1:5" ht="12.75">
      <c r="A18" s="70">
        <v>12</v>
      </c>
      <c r="B18" s="71">
        <f t="shared" si="0"/>
        <v>2025.6133333333335</v>
      </c>
      <c r="C18" s="71">
        <f t="shared" si="1"/>
        <v>138.11</v>
      </c>
      <c r="D18" s="218">
        <v>19.73</v>
      </c>
      <c r="E18" s="157" t="s">
        <v>90</v>
      </c>
    </row>
    <row r="19" spans="1:5" ht="12.75">
      <c r="A19" s="70">
        <v>13</v>
      </c>
      <c r="B19" s="71">
        <f t="shared" si="0"/>
        <v>2179.6133333333332</v>
      </c>
      <c r="C19" s="71">
        <f t="shared" si="1"/>
        <v>148.61</v>
      </c>
      <c r="D19" s="229">
        <v>21.23</v>
      </c>
      <c r="E19" s="157" t="s">
        <v>89</v>
      </c>
    </row>
    <row r="20" spans="1:5" ht="12.75">
      <c r="A20" s="70">
        <v>14</v>
      </c>
      <c r="B20" s="71">
        <f t="shared" si="0"/>
        <v>2025.6133333333335</v>
      </c>
      <c r="C20" s="71">
        <f t="shared" si="1"/>
        <v>138.11</v>
      </c>
      <c r="D20" s="218">
        <v>19.73</v>
      </c>
      <c r="E20" s="157" t="s">
        <v>90</v>
      </c>
    </row>
    <row r="21" spans="1:5" ht="12.75">
      <c r="A21" s="70">
        <v>15</v>
      </c>
      <c r="B21" s="71">
        <f t="shared" si="0"/>
        <v>2025.6133333333335</v>
      </c>
      <c r="C21" s="71">
        <f t="shared" si="1"/>
        <v>138.11</v>
      </c>
      <c r="D21" s="218">
        <v>19.73</v>
      </c>
      <c r="E21" s="157" t="s">
        <v>90</v>
      </c>
    </row>
    <row r="22" spans="1:5" ht="12.75">
      <c r="A22" s="70">
        <v>16</v>
      </c>
      <c r="B22" s="71">
        <f t="shared" si="0"/>
        <v>2025.6133333333335</v>
      </c>
      <c r="C22" s="71">
        <f t="shared" si="1"/>
        <v>138.11</v>
      </c>
      <c r="D22" s="218">
        <v>19.73</v>
      </c>
      <c r="E22" s="157" t="s">
        <v>90</v>
      </c>
    </row>
    <row r="23" spans="1:5" ht="12.75">
      <c r="A23" s="70">
        <v>17</v>
      </c>
      <c r="B23" s="71">
        <f t="shared" si="0"/>
        <v>2179.6133333333332</v>
      </c>
      <c r="C23" s="71">
        <f t="shared" si="1"/>
        <v>148.61</v>
      </c>
      <c r="D23" s="229">
        <v>21.23</v>
      </c>
      <c r="E23" s="157" t="s">
        <v>89</v>
      </c>
    </row>
    <row r="24" spans="1:5" ht="12.75">
      <c r="A24" s="70">
        <v>18</v>
      </c>
      <c r="B24" s="71">
        <f t="shared" si="0"/>
        <v>1915.7600000000002</v>
      </c>
      <c r="C24" s="71">
        <f t="shared" si="1"/>
        <v>130.62</v>
      </c>
      <c r="D24" s="229">
        <v>18.66</v>
      </c>
      <c r="E24" s="157" t="s">
        <v>91</v>
      </c>
    </row>
    <row r="25" spans="1:5" ht="12.75">
      <c r="A25" s="70">
        <v>19</v>
      </c>
      <c r="B25" s="71">
        <f t="shared" si="0"/>
        <v>1915.7600000000002</v>
      </c>
      <c r="C25" s="71">
        <f t="shared" si="1"/>
        <v>130.62</v>
      </c>
      <c r="D25" s="229">
        <v>18.66</v>
      </c>
      <c r="E25" s="157" t="s">
        <v>91</v>
      </c>
    </row>
    <row r="26" spans="1:5" ht="12.75">
      <c r="A26" s="70">
        <v>20</v>
      </c>
      <c r="B26" s="71">
        <f t="shared" si="0"/>
        <v>2179.6133333333332</v>
      </c>
      <c r="C26" s="71">
        <f t="shared" si="1"/>
        <v>148.61</v>
      </c>
      <c r="D26" s="229">
        <v>21.23</v>
      </c>
      <c r="E26" s="157" t="s">
        <v>89</v>
      </c>
    </row>
    <row r="27" spans="1:5" ht="12.75">
      <c r="A27" s="70">
        <v>21</v>
      </c>
      <c r="B27" s="71">
        <f t="shared" si="0"/>
        <v>2179.6133333333332</v>
      </c>
      <c r="C27" s="71">
        <f t="shared" si="1"/>
        <v>148.61</v>
      </c>
      <c r="D27" s="229">
        <v>21.23</v>
      </c>
      <c r="E27" s="157" t="s">
        <v>89</v>
      </c>
    </row>
    <row r="28" spans="1:5" ht="12.75">
      <c r="A28" s="70">
        <v>22</v>
      </c>
      <c r="B28" s="71">
        <f t="shared" si="0"/>
        <v>1915.7600000000002</v>
      </c>
      <c r="C28" s="71">
        <f t="shared" si="1"/>
        <v>130.62</v>
      </c>
      <c r="D28" s="229">
        <v>18.66</v>
      </c>
      <c r="E28" s="157" t="s">
        <v>91</v>
      </c>
    </row>
    <row r="29" spans="1:5" ht="12.75">
      <c r="A29" s="70">
        <v>23</v>
      </c>
      <c r="B29" s="71">
        <f t="shared" si="0"/>
        <v>1699.1333333333334</v>
      </c>
      <c r="C29" s="71">
        <f t="shared" si="1"/>
        <v>115.85000000000001</v>
      </c>
      <c r="D29" s="218">
        <v>16.55</v>
      </c>
      <c r="E29" s="157" t="s">
        <v>92</v>
      </c>
    </row>
    <row r="30" spans="1:6" ht="12.75">
      <c r="A30" s="181"/>
      <c r="B30" s="133"/>
      <c r="C30" s="133"/>
      <c r="D30" s="133"/>
      <c r="E30" s="134"/>
      <c r="F30" s="41"/>
    </row>
    <row r="31" spans="1:6" ht="12.75">
      <c r="A31" s="181"/>
      <c r="B31" s="181"/>
      <c r="C31" s="182"/>
      <c r="D31" s="182"/>
      <c r="E31" s="183"/>
      <c r="F31" s="41"/>
    </row>
    <row r="32" spans="1:5" ht="12.75">
      <c r="A32" s="36"/>
      <c r="B32" s="36"/>
      <c r="C32" s="36"/>
      <c r="D32" s="36" t="s">
        <v>6</v>
      </c>
      <c r="E32" s="35" t="s">
        <v>6</v>
      </c>
    </row>
    <row r="33" spans="1:5" ht="12.75">
      <c r="A33" s="37" t="s">
        <v>12</v>
      </c>
      <c r="B33" s="22"/>
      <c r="D33" t="s">
        <v>6</v>
      </c>
      <c r="E33" s="153" t="s">
        <v>6</v>
      </c>
    </row>
    <row r="34" spans="1:2" ht="12.75">
      <c r="A34" s="17" t="s">
        <v>121</v>
      </c>
      <c r="B34" s="17"/>
    </row>
    <row r="35" spans="1:5" ht="12.75">
      <c r="A35" s="17" t="s">
        <v>13</v>
      </c>
      <c r="B35" s="17"/>
      <c r="D35" t="s">
        <v>6</v>
      </c>
      <c r="E35" s="153" t="s">
        <v>6</v>
      </c>
    </row>
    <row r="36" spans="1:5" ht="12.75">
      <c r="A36" s="17" t="s">
        <v>74</v>
      </c>
      <c r="B36" s="17"/>
      <c r="D36" t="s">
        <v>6</v>
      </c>
      <c r="E36" s="153" t="s">
        <v>6</v>
      </c>
    </row>
    <row r="37" spans="4:5" ht="12.75">
      <c r="D37" t="s">
        <v>6</v>
      </c>
      <c r="E37" s="153" t="s">
        <v>6</v>
      </c>
    </row>
    <row r="38" spans="1:5" ht="12.75">
      <c r="A38" s="3"/>
      <c r="D38" t="s">
        <v>6</v>
      </c>
      <c r="E38" s="153" t="s">
        <v>6</v>
      </c>
    </row>
    <row r="39" spans="1:5" ht="12.75">
      <c r="A39" s="18"/>
      <c r="D39" t="s">
        <v>6</v>
      </c>
      <c r="E39" s="153" t="s">
        <v>6</v>
      </c>
    </row>
  </sheetData>
  <sheetProtection/>
  <mergeCells count="5">
    <mergeCell ref="A4:A5"/>
    <mergeCell ref="B4:B5"/>
    <mergeCell ref="C4:C5"/>
    <mergeCell ref="D4:D5"/>
    <mergeCell ref="E4:E5"/>
  </mergeCells>
  <printOptions/>
  <pageMargins left="1.535433070866142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128"/>
  <sheetViews>
    <sheetView zoomScalePageLayoutView="0" workbookViewId="0" topLeftCell="A10">
      <selection activeCell="G49" sqref="G49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1.140625" style="0" customWidth="1"/>
    <col min="4" max="4" width="10.140625" style="26" bestFit="1" customWidth="1"/>
    <col min="5" max="5" width="10.140625" style="162" bestFit="1" customWidth="1"/>
    <col min="6" max="6" width="10.421875" style="0" customWidth="1"/>
    <col min="7" max="7" width="12.00390625" style="0" customWidth="1"/>
  </cols>
  <sheetData>
    <row r="1" spans="1:7" ht="18">
      <c r="A1" s="169" t="s">
        <v>123</v>
      </c>
      <c r="B1" s="169"/>
      <c r="C1" s="169"/>
      <c r="D1" s="169"/>
      <c r="E1" s="195"/>
      <c r="F1" s="195"/>
      <c r="G1" s="195"/>
    </row>
    <row r="2" spans="1:7" ht="15.75">
      <c r="A2" s="331"/>
      <c r="B2" s="332"/>
      <c r="C2" s="332"/>
      <c r="D2" s="332"/>
      <c r="E2" s="332"/>
      <c r="F2" s="332"/>
      <c r="G2" s="332"/>
    </row>
    <row r="3" spans="6:7" ht="13.5" thickBot="1">
      <c r="F3" s="138"/>
      <c r="G3" s="138"/>
    </row>
    <row r="4" spans="1:18" ht="12.75">
      <c r="A4" s="315" t="s">
        <v>1</v>
      </c>
      <c r="B4" s="317" t="s">
        <v>3</v>
      </c>
      <c r="C4" s="315" t="s">
        <v>4</v>
      </c>
      <c r="D4" s="308" t="s">
        <v>5</v>
      </c>
      <c r="E4" s="308" t="s">
        <v>94</v>
      </c>
      <c r="F4" s="306"/>
      <c r="G4" s="306"/>
      <c r="R4" t="s">
        <v>6</v>
      </c>
    </row>
    <row r="5" spans="1:7" ht="13.5" thickBot="1">
      <c r="A5" s="312"/>
      <c r="B5" s="318"/>
      <c r="C5" s="312"/>
      <c r="D5" s="312"/>
      <c r="E5" s="312"/>
      <c r="F5" s="307"/>
      <c r="G5" s="307"/>
    </row>
    <row r="6" spans="1:7" ht="12.75">
      <c r="A6" s="1" t="s">
        <v>6</v>
      </c>
      <c r="B6" s="2" t="s">
        <v>6</v>
      </c>
      <c r="C6" s="2" t="s">
        <v>6</v>
      </c>
      <c r="D6" s="29" t="s">
        <v>6</v>
      </c>
      <c r="E6" s="29" t="s">
        <v>6</v>
      </c>
      <c r="F6" s="138"/>
      <c r="G6" s="138"/>
    </row>
    <row r="7" spans="1:7" ht="12.75">
      <c r="A7" s="140" t="s">
        <v>67</v>
      </c>
      <c r="B7" s="2" t="s">
        <v>6</v>
      </c>
      <c r="C7" s="2" t="s">
        <v>6</v>
      </c>
      <c r="D7" s="29" t="s">
        <v>6</v>
      </c>
      <c r="E7" s="29" t="s">
        <v>6</v>
      </c>
      <c r="F7" s="138"/>
      <c r="G7" s="138"/>
    </row>
    <row r="8" spans="1:7" ht="12.75">
      <c r="A8" s="69">
        <v>1</v>
      </c>
      <c r="B8" s="229">
        <f>SUM(C8*44/3)</f>
        <v>1511.2533333333333</v>
      </c>
      <c r="C8" s="229">
        <f aca="true" t="shared" si="0" ref="C8:C17">SUM(D8*7)</f>
        <v>103.04</v>
      </c>
      <c r="D8" s="218">
        <v>14.72</v>
      </c>
      <c r="E8" s="230" t="s">
        <v>84</v>
      </c>
      <c r="F8" s="31"/>
      <c r="G8" s="31"/>
    </row>
    <row r="9" spans="1:7" ht="12.75">
      <c r="A9" s="69">
        <v>2</v>
      </c>
      <c r="B9" s="229">
        <f aca="true" t="shared" si="1" ref="B9:B30">SUM(C9*44/3)</f>
        <v>1915.7600000000002</v>
      </c>
      <c r="C9" s="229">
        <f t="shared" si="0"/>
        <v>130.62</v>
      </c>
      <c r="D9" s="218">
        <v>18.66</v>
      </c>
      <c r="E9" s="230" t="s">
        <v>91</v>
      </c>
      <c r="F9" s="31"/>
      <c r="G9" s="31"/>
    </row>
    <row r="10" spans="1:7" ht="12.75">
      <c r="A10" s="69">
        <v>3</v>
      </c>
      <c r="B10" s="229">
        <f t="shared" si="1"/>
        <v>1915.7600000000002</v>
      </c>
      <c r="C10" s="229">
        <f t="shared" si="0"/>
        <v>130.62</v>
      </c>
      <c r="D10" s="218">
        <v>18.66</v>
      </c>
      <c r="E10" s="230" t="s">
        <v>91</v>
      </c>
      <c r="F10" s="31"/>
      <c r="G10" s="31"/>
    </row>
    <row r="11" spans="1:7" ht="12.75">
      <c r="A11" s="69">
        <v>4</v>
      </c>
      <c r="B11" s="229">
        <f t="shared" si="1"/>
        <v>1915.7600000000002</v>
      </c>
      <c r="C11" s="229">
        <f t="shared" si="0"/>
        <v>130.62</v>
      </c>
      <c r="D11" s="218">
        <v>18.66</v>
      </c>
      <c r="E11" s="230" t="s">
        <v>91</v>
      </c>
      <c r="F11" s="31"/>
      <c r="G11" s="31"/>
    </row>
    <row r="12" spans="1:7" ht="12.75">
      <c r="A12" s="69">
        <v>5</v>
      </c>
      <c r="B12" s="229">
        <f t="shared" si="1"/>
        <v>1915.7600000000002</v>
      </c>
      <c r="C12" s="229">
        <f t="shared" si="0"/>
        <v>130.62</v>
      </c>
      <c r="D12" s="218">
        <v>18.66</v>
      </c>
      <c r="E12" s="230" t="s">
        <v>91</v>
      </c>
      <c r="F12" s="31"/>
      <c r="G12" s="31"/>
    </row>
    <row r="13" spans="1:7" ht="12.75">
      <c r="A13" s="69">
        <v>6</v>
      </c>
      <c r="B13" s="229">
        <f t="shared" si="1"/>
        <v>1915.7600000000002</v>
      </c>
      <c r="C13" s="229">
        <f t="shared" si="0"/>
        <v>130.62</v>
      </c>
      <c r="D13" s="218">
        <v>18.66</v>
      </c>
      <c r="E13" s="230" t="s">
        <v>91</v>
      </c>
      <c r="F13" s="31"/>
      <c r="G13" s="31"/>
    </row>
    <row r="14" spans="1:7" ht="12.75">
      <c r="A14" s="69">
        <v>7</v>
      </c>
      <c r="B14" s="229">
        <f t="shared" si="1"/>
        <v>1915.7600000000002</v>
      </c>
      <c r="C14" s="229">
        <f t="shared" si="0"/>
        <v>130.62</v>
      </c>
      <c r="D14" s="218">
        <v>18.66</v>
      </c>
      <c r="E14" s="230" t="s">
        <v>91</v>
      </c>
      <c r="F14" s="31"/>
      <c r="G14" s="31"/>
    </row>
    <row r="15" spans="1:7" ht="12.75">
      <c r="A15" s="69">
        <v>8</v>
      </c>
      <c r="B15" s="229">
        <f t="shared" si="1"/>
        <v>1915.7600000000002</v>
      </c>
      <c r="C15" s="229">
        <f t="shared" si="0"/>
        <v>130.62</v>
      </c>
      <c r="D15" s="218">
        <v>18.66</v>
      </c>
      <c r="E15" s="230" t="s">
        <v>91</v>
      </c>
      <c r="F15" s="31"/>
      <c r="G15" s="31"/>
    </row>
    <row r="16" spans="1:7" ht="12.75">
      <c r="A16" s="69">
        <v>9</v>
      </c>
      <c r="B16" s="229">
        <f t="shared" si="1"/>
        <v>1915.7600000000002</v>
      </c>
      <c r="C16" s="229">
        <f t="shared" si="0"/>
        <v>130.62</v>
      </c>
      <c r="D16" s="218">
        <v>18.66</v>
      </c>
      <c r="E16" s="230" t="s">
        <v>91</v>
      </c>
      <c r="F16" s="31"/>
      <c r="G16" s="31"/>
    </row>
    <row r="17" spans="1:7" ht="12.75">
      <c r="A17" s="69">
        <v>10</v>
      </c>
      <c r="B17" s="229">
        <f t="shared" si="1"/>
        <v>1915.7600000000002</v>
      </c>
      <c r="C17" s="229">
        <f t="shared" si="0"/>
        <v>130.62</v>
      </c>
      <c r="D17" s="218">
        <v>18.66</v>
      </c>
      <c r="E17" s="230" t="s">
        <v>91</v>
      </c>
      <c r="F17" s="31"/>
      <c r="G17" s="31"/>
    </row>
    <row r="18" spans="1:7" ht="13.5" thickBot="1">
      <c r="A18" s="8"/>
      <c r="B18" s="225">
        <f>SUM(B8:B17)</f>
        <v>18753.093333333338</v>
      </c>
      <c r="C18" s="225">
        <f>SUM(C8:C17)</f>
        <v>1278.62</v>
      </c>
      <c r="D18" s="225">
        <f>SUM(D8:D17)</f>
        <v>182.66</v>
      </c>
      <c r="E18" s="226"/>
      <c r="F18" s="31"/>
      <c r="G18" s="31"/>
    </row>
    <row r="19" spans="2:7" ht="13.5" thickTop="1">
      <c r="B19" s="231" t="s">
        <v>6</v>
      </c>
      <c r="C19" s="232"/>
      <c r="D19" s="232"/>
      <c r="E19" s="233"/>
      <c r="F19" s="139"/>
      <c r="G19" s="139"/>
    </row>
    <row r="20" spans="1:5" ht="12.75">
      <c r="A20" s="172" t="s">
        <v>68</v>
      </c>
      <c r="B20" s="231" t="s">
        <v>6</v>
      </c>
      <c r="C20" s="234"/>
      <c r="D20" s="232" t="s">
        <v>6</v>
      </c>
      <c r="E20" s="233" t="s">
        <v>6</v>
      </c>
    </row>
    <row r="21" spans="1:5" ht="12.75">
      <c r="A21" s="69">
        <v>11</v>
      </c>
      <c r="B21" s="229">
        <f t="shared" si="1"/>
        <v>1750.466666666667</v>
      </c>
      <c r="C21" s="229">
        <f aca="true" t="shared" si="2" ref="C21:C30">SUM(D21*7)</f>
        <v>119.35000000000001</v>
      </c>
      <c r="D21" s="218">
        <v>17.05</v>
      </c>
      <c r="E21" s="230" t="s">
        <v>92</v>
      </c>
    </row>
    <row r="22" spans="1:5" ht="12.75">
      <c r="A22" s="69">
        <v>12</v>
      </c>
      <c r="B22" s="229">
        <f t="shared" si="1"/>
        <v>1915.7600000000002</v>
      </c>
      <c r="C22" s="229">
        <f t="shared" si="2"/>
        <v>130.62</v>
      </c>
      <c r="D22" s="218">
        <v>18.66</v>
      </c>
      <c r="E22" s="230" t="s">
        <v>91</v>
      </c>
    </row>
    <row r="23" spans="1:5" ht="12.75">
      <c r="A23" s="69">
        <v>13</v>
      </c>
      <c r="B23" s="229">
        <f t="shared" si="1"/>
        <v>1915.7600000000002</v>
      </c>
      <c r="C23" s="229">
        <f t="shared" si="2"/>
        <v>130.62</v>
      </c>
      <c r="D23" s="218">
        <v>18.66</v>
      </c>
      <c r="E23" s="230" t="s">
        <v>91</v>
      </c>
    </row>
    <row r="24" spans="1:5" ht="12.75">
      <c r="A24" s="69">
        <v>14</v>
      </c>
      <c r="B24" s="229">
        <f t="shared" si="1"/>
        <v>1915.7600000000002</v>
      </c>
      <c r="C24" s="229">
        <f t="shared" si="2"/>
        <v>130.62</v>
      </c>
      <c r="D24" s="218">
        <v>18.66</v>
      </c>
      <c r="E24" s="230" t="s">
        <v>91</v>
      </c>
    </row>
    <row r="25" spans="1:5" ht="12.75">
      <c r="A25" s="69">
        <v>15</v>
      </c>
      <c r="B25" s="229">
        <f t="shared" si="1"/>
        <v>1915.7600000000002</v>
      </c>
      <c r="C25" s="229">
        <f t="shared" si="2"/>
        <v>130.62</v>
      </c>
      <c r="D25" s="218">
        <v>18.66</v>
      </c>
      <c r="E25" s="230" t="s">
        <v>91</v>
      </c>
    </row>
    <row r="26" spans="1:5" ht="12.75">
      <c r="A26" s="69">
        <v>16</v>
      </c>
      <c r="B26" s="229">
        <f t="shared" si="1"/>
        <v>1915.7600000000002</v>
      </c>
      <c r="C26" s="229">
        <f t="shared" si="2"/>
        <v>130.62</v>
      </c>
      <c r="D26" s="218">
        <v>18.66</v>
      </c>
      <c r="E26" s="230" t="s">
        <v>91</v>
      </c>
    </row>
    <row r="27" spans="1:5" ht="12.75">
      <c r="A27" s="69">
        <v>17</v>
      </c>
      <c r="B27" s="229">
        <f t="shared" si="1"/>
        <v>1915.7600000000002</v>
      </c>
      <c r="C27" s="229">
        <f t="shared" si="2"/>
        <v>130.62</v>
      </c>
      <c r="D27" s="218">
        <v>18.66</v>
      </c>
      <c r="E27" s="230" t="s">
        <v>91</v>
      </c>
    </row>
    <row r="28" spans="1:5" ht="12.75">
      <c r="A28" s="69">
        <v>18</v>
      </c>
      <c r="B28" s="229">
        <f t="shared" si="1"/>
        <v>1915.7600000000002</v>
      </c>
      <c r="C28" s="229">
        <f t="shared" si="2"/>
        <v>130.62</v>
      </c>
      <c r="D28" s="218">
        <v>18.66</v>
      </c>
      <c r="E28" s="230" t="s">
        <v>91</v>
      </c>
    </row>
    <row r="29" spans="1:5" ht="12.75">
      <c r="A29" s="69">
        <v>19</v>
      </c>
      <c r="B29" s="229">
        <f t="shared" si="1"/>
        <v>1915.7600000000002</v>
      </c>
      <c r="C29" s="229">
        <f t="shared" si="2"/>
        <v>130.62</v>
      </c>
      <c r="D29" s="218">
        <v>18.66</v>
      </c>
      <c r="E29" s="230" t="s">
        <v>91</v>
      </c>
    </row>
    <row r="30" spans="1:5" ht="12.75">
      <c r="A30" s="69">
        <v>20</v>
      </c>
      <c r="B30" s="229">
        <f t="shared" si="1"/>
        <v>1915.7600000000002</v>
      </c>
      <c r="C30" s="229">
        <f t="shared" si="2"/>
        <v>130.62</v>
      </c>
      <c r="D30" s="218">
        <v>18.66</v>
      </c>
      <c r="E30" s="230" t="s">
        <v>91</v>
      </c>
    </row>
    <row r="31" spans="1:5" ht="13.5" thickBot="1">
      <c r="A31" s="8"/>
      <c r="B31" s="225">
        <f>SUM(B21:B30)</f>
        <v>18992.30666666667</v>
      </c>
      <c r="C31" s="225">
        <f>SUM(C21:C30)</f>
        <v>1294.9299999999998</v>
      </c>
      <c r="D31" s="225">
        <f>SUM(D21:D30)</f>
        <v>184.98999999999998</v>
      </c>
      <c r="E31" s="226"/>
    </row>
    <row r="32" spans="2:5" ht="13.5" thickTop="1">
      <c r="B32" s="234"/>
      <c r="C32" s="234"/>
      <c r="D32" s="232"/>
      <c r="E32" s="233"/>
    </row>
    <row r="33" spans="1:5" ht="12.75">
      <c r="A33" s="171" t="s">
        <v>69</v>
      </c>
      <c r="B33" s="234"/>
      <c r="C33" s="234"/>
      <c r="D33" s="232" t="s">
        <v>6</v>
      </c>
      <c r="E33" s="233" t="s">
        <v>6</v>
      </c>
    </row>
    <row r="34" spans="1:5" ht="12.75">
      <c r="A34" s="173">
        <v>21</v>
      </c>
      <c r="B34" s="328" t="s">
        <v>9</v>
      </c>
      <c r="C34" s="329"/>
      <c r="D34" s="329"/>
      <c r="E34" s="330"/>
    </row>
    <row r="35" spans="1:5" ht="12.75">
      <c r="A35" s="173">
        <v>22</v>
      </c>
      <c r="B35" s="328" t="s">
        <v>9</v>
      </c>
      <c r="C35" s="329"/>
      <c r="D35" s="329"/>
      <c r="E35" s="330"/>
    </row>
    <row r="36" spans="1:5" ht="12.75">
      <c r="A36" s="69">
        <v>23</v>
      </c>
      <c r="B36" s="229">
        <f aca="true" t="shared" si="3" ref="B36:B42">SUM(C36*44/3)</f>
        <v>1915.7600000000002</v>
      </c>
      <c r="C36" s="229">
        <f aca="true" t="shared" si="4" ref="C36:C43">SUM(D36*7)</f>
        <v>130.62</v>
      </c>
      <c r="D36" s="218">
        <v>18.66</v>
      </c>
      <c r="E36" s="230" t="s">
        <v>91</v>
      </c>
    </row>
    <row r="37" spans="1:5" ht="12.75">
      <c r="A37" s="69">
        <v>24</v>
      </c>
      <c r="B37" s="229">
        <f t="shared" si="3"/>
        <v>1915.7600000000002</v>
      </c>
      <c r="C37" s="229">
        <f t="shared" si="4"/>
        <v>130.62</v>
      </c>
      <c r="D37" s="218">
        <v>18.66</v>
      </c>
      <c r="E37" s="230" t="s">
        <v>91</v>
      </c>
    </row>
    <row r="38" spans="1:5" ht="12.75">
      <c r="A38" s="69">
        <v>25</v>
      </c>
      <c r="B38" s="229">
        <f t="shared" si="3"/>
        <v>1915.7600000000002</v>
      </c>
      <c r="C38" s="229">
        <f t="shared" si="4"/>
        <v>130.62</v>
      </c>
      <c r="D38" s="218">
        <v>18.66</v>
      </c>
      <c r="E38" s="230" t="s">
        <v>91</v>
      </c>
    </row>
    <row r="39" spans="1:5" ht="12.75">
      <c r="A39" s="69">
        <v>26</v>
      </c>
      <c r="B39" s="229">
        <f t="shared" si="3"/>
        <v>1915.7600000000002</v>
      </c>
      <c r="C39" s="229">
        <f t="shared" si="4"/>
        <v>130.62</v>
      </c>
      <c r="D39" s="218">
        <v>18.66</v>
      </c>
      <c r="E39" s="230" t="s">
        <v>91</v>
      </c>
    </row>
    <row r="40" spans="1:5" ht="12.75">
      <c r="A40" s="69">
        <v>27</v>
      </c>
      <c r="B40" s="229">
        <f t="shared" si="3"/>
        <v>1915.7600000000002</v>
      </c>
      <c r="C40" s="229">
        <f t="shared" si="4"/>
        <v>130.62</v>
      </c>
      <c r="D40" s="218">
        <v>18.66</v>
      </c>
      <c r="E40" s="230" t="s">
        <v>91</v>
      </c>
    </row>
    <row r="41" spans="1:5" ht="12.75">
      <c r="A41" s="69">
        <v>28</v>
      </c>
      <c r="B41" s="229">
        <f t="shared" si="3"/>
        <v>1915.7600000000002</v>
      </c>
      <c r="C41" s="229">
        <f t="shared" si="4"/>
        <v>130.62</v>
      </c>
      <c r="D41" s="218">
        <v>18.66</v>
      </c>
      <c r="E41" s="230" t="s">
        <v>91</v>
      </c>
    </row>
    <row r="42" spans="1:5" ht="12.75">
      <c r="A42" s="69">
        <v>29</v>
      </c>
      <c r="B42" s="229">
        <f t="shared" si="3"/>
        <v>1915.7600000000002</v>
      </c>
      <c r="C42" s="229">
        <f t="shared" si="4"/>
        <v>130.62</v>
      </c>
      <c r="D42" s="218">
        <v>18.66</v>
      </c>
      <c r="E42" s="230" t="s">
        <v>91</v>
      </c>
    </row>
    <row r="43" spans="1:5" ht="12.75">
      <c r="A43" s="69">
        <v>30</v>
      </c>
      <c r="B43" s="229">
        <f>SUM(C43*44/3)</f>
        <v>1915.7600000000002</v>
      </c>
      <c r="C43" s="229">
        <f t="shared" si="4"/>
        <v>130.62</v>
      </c>
      <c r="D43" s="218">
        <v>18.66</v>
      </c>
      <c r="E43" s="230" t="s">
        <v>91</v>
      </c>
    </row>
    <row r="44" spans="1:5" ht="13.5" thickBot="1">
      <c r="A44" s="8"/>
      <c r="B44" s="225">
        <f>SUM(B34:B43)</f>
        <v>15326.080000000002</v>
      </c>
      <c r="C44" s="225">
        <f>SUM(C34:C43)</f>
        <v>1044.96</v>
      </c>
      <c r="D44" s="225">
        <f>SUM(D34:D43)</f>
        <v>149.28</v>
      </c>
      <c r="E44" s="134"/>
    </row>
    <row r="45" spans="2:5" s="41" customFormat="1" ht="13.5" thickTop="1">
      <c r="B45" s="134"/>
      <c r="C45" s="134"/>
      <c r="D45" s="27"/>
      <c r="E45" s="27"/>
    </row>
    <row r="46" spans="2:5" s="41" customFormat="1" ht="12.75">
      <c r="B46" s="134"/>
      <c r="C46" s="134"/>
      <c r="D46" s="27"/>
      <c r="E46" s="27"/>
    </row>
    <row r="47" spans="1:5" ht="12.75">
      <c r="A47" s="17" t="s">
        <v>121</v>
      </c>
      <c r="B47" s="17"/>
      <c r="D47" s="56"/>
      <c r="E47" s="167"/>
    </row>
    <row r="48" spans="1:5" ht="12.75">
      <c r="A48" s="17" t="s">
        <v>13</v>
      </c>
      <c r="B48" s="17"/>
      <c r="D48" s="56"/>
      <c r="E48" s="167"/>
    </row>
    <row r="49" spans="1:5" ht="12.75">
      <c r="A49" s="17" t="s">
        <v>80</v>
      </c>
      <c r="B49" s="17"/>
      <c r="D49" s="56"/>
      <c r="E49" s="167"/>
    </row>
    <row r="50" spans="4:5" ht="12.75">
      <c r="D50" s="56"/>
      <c r="E50" s="167"/>
    </row>
    <row r="51" spans="1:5" ht="12.75">
      <c r="A51" s="18"/>
      <c r="D51" s="56"/>
      <c r="E51" s="167"/>
    </row>
    <row r="52" spans="2:5" ht="12.75">
      <c r="B52" s="3"/>
      <c r="D52" s="56"/>
      <c r="E52" s="167"/>
    </row>
    <row r="53" ht="12.75">
      <c r="B53" s="3"/>
    </row>
    <row r="56" spans="4:5" ht="12.75">
      <c r="D56" s="56"/>
      <c r="E56" s="167"/>
    </row>
    <row r="57" spans="4:5" ht="12.75">
      <c r="D57" s="56"/>
      <c r="E57" s="167"/>
    </row>
    <row r="58" spans="4:5" ht="12.75">
      <c r="D58" s="56"/>
      <c r="E58" s="167"/>
    </row>
    <row r="59" spans="4:5" ht="12.75">
      <c r="D59" s="56"/>
      <c r="E59" s="167"/>
    </row>
    <row r="60" spans="4:5" ht="12.75">
      <c r="D60" s="56"/>
      <c r="E60" s="167"/>
    </row>
    <row r="61" spans="4:5" ht="12.75">
      <c r="D61" s="56"/>
      <c r="E61" s="167"/>
    </row>
    <row r="62" spans="4:5" ht="12.75">
      <c r="D62" s="56"/>
      <c r="E62" s="167"/>
    </row>
    <row r="63" spans="4:5" ht="12.75">
      <c r="D63" s="56"/>
      <c r="E63" s="167"/>
    </row>
    <row r="64" spans="4:5" ht="12.75">
      <c r="D64" s="56"/>
      <c r="E64" s="167"/>
    </row>
    <row r="65" spans="4:5" ht="12.75">
      <c r="D65" s="56"/>
      <c r="E65" s="167"/>
    </row>
    <row r="66" spans="4:5" ht="12.75">
      <c r="D66" s="56"/>
      <c r="E66" s="167"/>
    </row>
    <row r="67" spans="4:5" ht="12.75">
      <c r="D67" s="56"/>
      <c r="E67" s="167"/>
    </row>
    <row r="68" spans="4:5" ht="12.75">
      <c r="D68" s="56"/>
      <c r="E68" s="167"/>
    </row>
    <row r="69" spans="4:5" ht="12.75">
      <c r="D69" s="56"/>
      <c r="E69" s="167"/>
    </row>
    <row r="70" spans="4:5" ht="12.75">
      <c r="D70" s="56"/>
      <c r="E70" s="167"/>
    </row>
    <row r="71" spans="4:5" ht="12.75">
      <c r="D71" s="56"/>
      <c r="E71" s="167"/>
    </row>
    <row r="72" spans="4:5" ht="12.75">
      <c r="D72" s="56"/>
      <c r="E72" s="167"/>
    </row>
    <row r="73" spans="4:5" ht="12.75">
      <c r="D73" s="56"/>
      <c r="E73" s="167"/>
    </row>
    <row r="74" spans="4:5" ht="12.75">
      <c r="D74" s="56"/>
      <c r="E74" s="167"/>
    </row>
    <row r="75" spans="4:5" ht="12.75">
      <c r="D75" s="56"/>
      <c r="E75" s="167"/>
    </row>
    <row r="76" spans="4:5" ht="12.75">
      <c r="D76" s="56"/>
      <c r="E76" s="167"/>
    </row>
    <row r="77" spans="4:5" ht="12.75">
      <c r="D77" s="56"/>
      <c r="E77" s="167"/>
    </row>
    <row r="78" spans="4:5" ht="12.75">
      <c r="D78" s="56"/>
      <c r="E78" s="167"/>
    </row>
    <row r="79" spans="4:5" ht="12.75">
      <c r="D79" s="56"/>
      <c r="E79" s="167"/>
    </row>
    <row r="80" spans="4:5" ht="12.75">
      <c r="D80" s="56"/>
      <c r="E80" s="167"/>
    </row>
    <row r="81" spans="4:5" ht="12.75">
      <c r="D81" s="56"/>
      <c r="E81" s="167"/>
    </row>
    <row r="82" spans="4:5" ht="12.75">
      <c r="D82" s="56"/>
      <c r="E82" s="167"/>
    </row>
    <row r="83" spans="4:5" ht="12.75">
      <c r="D83" s="56"/>
      <c r="E83" s="167"/>
    </row>
    <row r="84" spans="4:5" ht="12.75">
      <c r="D84" s="56"/>
      <c r="E84" s="167"/>
    </row>
    <row r="85" spans="4:5" ht="12.75">
      <c r="D85" s="56"/>
      <c r="E85" s="167"/>
    </row>
    <row r="86" spans="4:5" ht="12.75">
      <c r="D86" s="56"/>
      <c r="E86" s="167"/>
    </row>
    <row r="87" spans="4:5" ht="12.75">
      <c r="D87" s="56"/>
      <c r="E87" s="167"/>
    </row>
    <row r="88" spans="4:5" ht="12.75">
      <c r="D88" s="56"/>
      <c r="E88" s="167"/>
    </row>
    <row r="89" spans="4:5" ht="12.75">
      <c r="D89" s="56"/>
      <c r="E89" s="167"/>
    </row>
    <row r="90" spans="4:5" ht="12.75">
      <c r="D90" s="56"/>
      <c r="E90" s="167"/>
    </row>
    <row r="91" spans="4:5" ht="12.75">
      <c r="D91" s="56"/>
      <c r="E91" s="167"/>
    </row>
    <row r="92" spans="4:5" ht="12.75">
      <c r="D92" s="56"/>
      <c r="E92" s="167"/>
    </row>
    <row r="93" spans="4:5" ht="12.75">
      <c r="D93" s="56"/>
      <c r="E93" s="167"/>
    </row>
    <row r="94" spans="4:5" ht="12.75">
      <c r="D94" s="56"/>
      <c r="E94" s="167"/>
    </row>
    <row r="95" spans="4:5" ht="12.75">
      <c r="D95" s="56"/>
      <c r="E95" s="167"/>
    </row>
    <row r="96" spans="4:5" ht="12.75">
      <c r="D96" s="56"/>
      <c r="E96" s="167"/>
    </row>
    <row r="97" spans="4:5" ht="12.75">
      <c r="D97" s="56"/>
      <c r="E97" s="167"/>
    </row>
    <row r="98" spans="4:5" ht="12.75">
      <c r="D98" s="56"/>
      <c r="E98" s="167"/>
    </row>
    <row r="99" spans="4:5" ht="12.75">
      <c r="D99" s="56"/>
      <c r="E99" s="167"/>
    </row>
    <row r="100" spans="4:5" ht="12.75">
      <c r="D100" s="56"/>
      <c r="E100" s="167"/>
    </row>
    <row r="101" spans="4:5" ht="12.75">
      <c r="D101" s="56"/>
      <c r="E101" s="167"/>
    </row>
    <row r="102" spans="4:5" ht="12.75">
      <c r="D102" s="56"/>
      <c r="E102" s="167"/>
    </row>
    <row r="103" spans="4:5" ht="12.75">
      <c r="D103" s="56"/>
      <c r="E103" s="167"/>
    </row>
    <row r="104" spans="4:5" ht="12.75">
      <c r="D104" s="56"/>
      <c r="E104" s="167"/>
    </row>
    <row r="105" spans="4:5" ht="12.75">
      <c r="D105" s="56"/>
      <c r="E105" s="167"/>
    </row>
    <row r="106" spans="4:5" ht="12.75">
      <c r="D106" s="56"/>
      <c r="E106" s="167"/>
    </row>
    <row r="107" spans="4:5" ht="12.75">
      <c r="D107" s="56"/>
      <c r="E107" s="167"/>
    </row>
    <row r="108" spans="4:5" ht="12.75">
      <c r="D108" s="56"/>
      <c r="E108" s="167"/>
    </row>
    <row r="109" spans="4:5" ht="12.75">
      <c r="D109" s="56"/>
      <c r="E109" s="167"/>
    </row>
    <row r="110" spans="4:5" ht="12.75">
      <c r="D110" s="56"/>
      <c r="E110" s="167"/>
    </row>
    <row r="111" spans="4:5" ht="12.75">
      <c r="D111" s="56"/>
      <c r="E111" s="167"/>
    </row>
    <row r="112" spans="4:5" ht="12.75">
      <c r="D112" s="56"/>
      <c r="E112" s="167"/>
    </row>
    <row r="113" spans="4:5" ht="12.75">
      <c r="D113" s="56"/>
      <c r="E113" s="167"/>
    </row>
    <row r="114" spans="4:5" ht="12.75">
      <c r="D114" s="56"/>
      <c r="E114" s="167"/>
    </row>
    <row r="115" spans="4:5" ht="12.75">
      <c r="D115" s="56"/>
      <c r="E115" s="167"/>
    </row>
    <row r="116" spans="4:5" ht="12.75">
      <c r="D116" s="56"/>
      <c r="E116" s="167"/>
    </row>
    <row r="117" spans="4:5" ht="12.75">
      <c r="D117" s="56"/>
      <c r="E117" s="167"/>
    </row>
    <row r="118" spans="4:5" ht="12.75">
      <c r="D118" s="56"/>
      <c r="E118" s="167"/>
    </row>
    <row r="119" spans="4:5" ht="12.75">
      <c r="D119" s="56"/>
      <c r="E119" s="167"/>
    </row>
    <row r="120" spans="4:5" ht="12.75">
      <c r="D120" s="56"/>
      <c r="E120" s="167"/>
    </row>
    <row r="121" spans="4:5" ht="12.75">
      <c r="D121" s="56"/>
      <c r="E121" s="167"/>
    </row>
    <row r="122" spans="4:5" ht="12.75">
      <c r="D122" s="56"/>
      <c r="E122" s="167"/>
    </row>
    <row r="123" spans="4:5" ht="12.75">
      <c r="D123" s="56"/>
      <c r="E123" s="167"/>
    </row>
    <row r="124" spans="4:5" ht="12.75">
      <c r="D124" s="56"/>
      <c r="E124" s="167"/>
    </row>
    <row r="125" spans="4:5" ht="12.75">
      <c r="D125" s="56"/>
      <c r="E125" s="167"/>
    </row>
    <row r="126" spans="4:5" ht="12.75">
      <c r="D126" s="56"/>
      <c r="E126" s="167"/>
    </row>
    <row r="127" spans="4:5" ht="12.75">
      <c r="D127" s="56"/>
      <c r="E127" s="167"/>
    </row>
    <row r="128" spans="4:5" ht="12.75">
      <c r="D128" s="56"/>
      <c r="E128" s="167"/>
    </row>
  </sheetData>
  <sheetProtection/>
  <mergeCells count="10">
    <mergeCell ref="B34:E34"/>
    <mergeCell ref="B35:E35"/>
    <mergeCell ref="E4:E5"/>
    <mergeCell ref="F4:F5"/>
    <mergeCell ref="G4:G5"/>
    <mergeCell ref="A2:G2"/>
    <mergeCell ref="A4:A5"/>
    <mergeCell ref="B4:B5"/>
    <mergeCell ref="C4:C5"/>
    <mergeCell ref="D4:D5"/>
  </mergeCells>
  <printOptions/>
  <pageMargins left="1.3385826771653544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L59"/>
  <sheetViews>
    <sheetView zoomScalePageLayoutView="0" workbookViewId="0" topLeftCell="A4">
      <selection activeCell="D9" sqref="D9"/>
    </sheetView>
  </sheetViews>
  <sheetFormatPr defaultColWidth="9.140625" defaultRowHeight="12.75"/>
  <cols>
    <col min="1" max="1" width="17.00390625" style="23" customWidth="1"/>
    <col min="2" max="2" width="4.7109375" style="23" customWidth="1"/>
    <col min="3" max="3" width="14.140625" style="23" customWidth="1"/>
    <col min="4" max="4" width="11.140625" style="23" customWidth="1"/>
    <col min="5" max="5" width="10.7109375" style="23" customWidth="1"/>
    <col min="6" max="6" width="10.7109375" style="161" customWidth="1"/>
  </cols>
  <sheetData>
    <row r="1" spans="1:6" ht="15.75">
      <c r="A1" s="44" t="s">
        <v>122</v>
      </c>
      <c r="B1" s="44"/>
      <c r="C1" s="46"/>
      <c r="D1" s="45"/>
      <c r="E1" s="47"/>
      <c r="F1" s="156"/>
    </row>
    <row r="2" spans="1:6" ht="15.75">
      <c r="A2" s="44"/>
      <c r="B2" s="44"/>
      <c r="C2" s="46"/>
      <c r="D2" s="45"/>
      <c r="E2" s="47"/>
      <c r="F2" s="156"/>
    </row>
    <row r="3" spans="5:6" ht="13.5" thickBot="1">
      <c r="E3" s="25"/>
      <c r="F3" s="156"/>
    </row>
    <row r="4" spans="1:6" ht="12.75" customHeight="1">
      <c r="A4" s="333" t="s">
        <v>85</v>
      </c>
      <c r="B4" s="334"/>
      <c r="C4" s="339" t="s">
        <v>17</v>
      </c>
      <c r="D4" s="337" t="s">
        <v>4</v>
      </c>
      <c r="E4" s="341" t="s">
        <v>5</v>
      </c>
      <c r="F4" s="341" t="s">
        <v>94</v>
      </c>
    </row>
    <row r="5" spans="1:6" ht="21" customHeight="1" thickBot="1">
      <c r="A5" s="335"/>
      <c r="B5" s="336"/>
      <c r="C5" s="340"/>
      <c r="D5" s="338"/>
      <c r="E5" s="336"/>
      <c r="F5" s="336"/>
    </row>
    <row r="6" spans="1:6" ht="6" customHeight="1">
      <c r="A6" s="26"/>
      <c r="B6" s="26"/>
      <c r="C6" s="26"/>
      <c r="D6" s="26"/>
      <c r="E6" s="27" t="s">
        <v>6</v>
      </c>
      <c r="F6" s="27" t="s">
        <v>6</v>
      </c>
    </row>
    <row r="7" spans="1:8" ht="12.75">
      <c r="A7" s="59" t="s">
        <v>67</v>
      </c>
      <c r="B7" s="57"/>
      <c r="C7" s="29" t="s">
        <v>6</v>
      </c>
      <c r="D7" s="29" t="s">
        <v>6</v>
      </c>
      <c r="E7" s="25"/>
      <c r="F7" s="156"/>
      <c r="G7" s="41"/>
      <c r="H7" s="41"/>
    </row>
    <row r="8" spans="1:12" ht="12.75">
      <c r="A8" s="60" t="s">
        <v>86</v>
      </c>
      <c r="B8" s="60">
        <v>1</v>
      </c>
      <c r="C8" s="61">
        <f>SUM(D8*44/3)</f>
        <v>2025.6133333333335</v>
      </c>
      <c r="D8" s="61">
        <f>SUM(E8*7)</f>
        <v>138.11</v>
      </c>
      <c r="E8" s="62">
        <v>19.73</v>
      </c>
      <c r="F8" s="157" t="s">
        <v>90</v>
      </c>
      <c r="G8" s="31"/>
      <c r="H8" s="31"/>
      <c r="I8" s="31"/>
      <c r="J8" s="31"/>
      <c r="K8" s="31"/>
      <c r="L8" s="31"/>
    </row>
    <row r="9" spans="1:8" ht="12.75">
      <c r="A9" s="60" t="s">
        <v>86</v>
      </c>
      <c r="B9" s="60">
        <v>2</v>
      </c>
      <c r="C9" s="61">
        <f aca="true" t="shared" si="0" ref="C9:C18">SUM(D9*44/3)</f>
        <v>1511.2533333333333</v>
      </c>
      <c r="D9" s="61">
        <f aca="true" t="shared" si="1" ref="D9:D18">SUM(E9*7)</f>
        <v>103.04</v>
      </c>
      <c r="E9" s="62">
        <v>14.72</v>
      </c>
      <c r="F9" s="157" t="s">
        <v>84</v>
      </c>
      <c r="G9" s="31"/>
      <c r="H9" s="31"/>
    </row>
    <row r="10" spans="1:8" ht="12.75">
      <c r="A10" s="60" t="s">
        <v>86</v>
      </c>
      <c r="B10" s="60">
        <v>3</v>
      </c>
      <c r="C10" s="61">
        <f t="shared" si="0"/>
        <v>1511.2533333333333</v>
      </c>
      <c r="D10" s="61">
        <f>SUM(E10*7)</f>
        <v>103.04</v>
      </c>
      <c r="E10" s="62">
        <v>14.72</v>
      </c>
      <c r="F10" s="157" t="s">
        <v>84</v>
      </c>
      <c r="G10" s="31"/>
      <c r="H10" s="31"/>
    </row>
    <row r="11" spans="1:8" ht="12.75">
      <c r="A11" s="60" t="s">
        <v>86</v>
      </c>
      <c r="B11" s="60">
        <v>4</v>
      </c>
      <c r="C11" s="61">
        <f t="shared" si="0"/>
        <v>1511.2533333333333</v>
      </c>
      <c r="D11" s="61">
        <f>SUM(E11*7)</f>
        <v>103.04</v>
      </c>
      <c r="E11" s="62">
        <v>14.72</v>
      </c>
      <c r="F11" s="157" t="s">
        <v>84</v>
      </c>
      <c r="G11" s="31"/>
      <c r="H11" s="31"/>
    </row>
    <row r="12" spans="1:8" ht="12.75">
      <c r="A12" s="60" t="s">
        <v>86</v>
      </c>
      <c r="B12" s="60">
        <v>5</v>
      </c>
      <c r="C12" s="61">
        <f t="shared" si="0"/>
        <v>1750.466666666667</v>
      </c>
      <c r="D12" s="61">
        <f t="shared" si="1"/>
        <v>119.35000000000001</v>
      </c>
      <c r="E12" s="62">
        <v>17.05</v>
      </c>
      <c r="F12" s="157" t="s">
        <v>92</v>
      </c>
      <c r="G12" s="31"/>
      <c r="H12" s="31"/>
    </row>
    <row r="13" spans="1:8" ht="12.75">
      <c r="A13" s="60" t="s">
        <v>86</v>
      </c>
      <c r="B13" s="60">
        <v>6</v>
      </c>
      <c r="C13" s="61">
        <f t="shared" si="0"/>
        <v>1750.466666666667</v>
      </c>
      <c r="D13" s="61">
        <f>SUM(E13*7)</f>
        <v>119.35000000000001</v>
      </c>
      <c r="E13" s="62">
        <v>17.05</v>
      </c>
      <c r="F13" s="157" t="s">
        <v>92</v>
      </c>
      <c r="G13" s="31"/>
      <c r="H13" s="31"/>
    </row>
    <row r="14" spans="1:8" ht="12.75">
      <c r="A14" s="60" t="s">
        <v>86</v>
      </c>
      <c r="B14" s="60">
        <v>7</v>
      </c>
      <c r="C14" s="61">
        <f t="shared" si="0"/>
        <v>1750.466666666667</v>
      </c>
      <c r="D14" s="61">
        <f t="shared" si="1"/>
        <v>119.35000000000001</v>
      </c>
      <c r="E14" s="62">
        <v>17.05</v>
      </c>
      <c r="F14" s="157" t="s">
        <v>92</v>
      </c>
      <c r="G14" s="31"/>
      <c r="H14" s="31"/>
    </row>
    <row r="15" spans="1:8" ht="12.75">
      <c r="A15" s="60" t="s">
        <v>86</v>
      </c>
      <c r="B15" s="60">
        <v>8</v>
      </c>
      <c r="C15" s="61">
        <f t="shared" si="0"/>
        <v>1750.466666666667</v>
      </c>
      <c r="D15" s="61">
        <f t="shared" si="1"/>
        <v>119.35000000000001</v>
      </c>
      <c r="E15" s="62">
        <v>17.05</v>
      </c>
      <c r="F15" s="157" t="s">
        <v>92</v>
      </c>
      <c r="G15" s="31"/>
      <c r="H15" s="31"/>
    </row>
    <row r="16" spans="1:8" ht="12.75">
      <c r="A16" s="60" t="s">
        <v>86</v>
      </c>
      <c r="B16" s="60">
        <v>9</v>
      </c>
      <c r="C16" s="61">
        <f t="shared" si="0"/>
        <v>1750.466666666667</v>
      </c>
      <c r="D16" s="61">
        <f t="shared" si="1"/>
        <v>119.35000000000001</v>
      </c>
      <c r="E16" s="62">
        <v>17.05</v>
      </c>
      <c r="F16" s="158" t="s">
        <v>92</v>
      </c>
      <c r="G16" s="31"/>
      <c r="H16" s="31"/>
    </row>
    <row r="17" spans="1:8" ht="12.75">
      <c r="A17" s="60" t="s">
        <v>86</v>
      </c>
      <c r="B17" s="60">
        <v>10</v>
      </c>
      <c r="C17" s="61">
        <f t="shared" si="0"/>
        <v>2025.6133333333335</v>
      </c>
      <c r="D17" s="137">
        <f t="shared" si="1"/>
        <v>138.11</v>
      </c>
      <c r="E17" s="62">
        <v>19.73</v>
      </c>
      <c r="F17" s="157" t="s">
        <v>90</v>
      </c>
      <c r="G17" s="31"/>
      <c r="H17" s="31"/>
    </row>
    <row r="18" spans="1:8" ht="12.75">
      <c r="A18" s="60" t="s">
        <v>86</v>
      </c>
      <c r="B18" s="60">
        <v>11</v>
      </c>
      <c r="C18" s="61">
        <f t="shared" si="0"/>
        <v>1511.2533333333333</v>
      </c>
      <c r="D18" s="137">
        <f t="shared" si="1"/>
        <v>103.04</v>
      </c>
      <c r="E18" s="62">
        <v>14.72</v>
      </c>
      <c r="F18" s="157" t="s">
        <v>84</v>
      </c>
      <c r="G18" s="31"/>
      <c r="H18" s="31"/>
    </row>
    <row r="19" spans="1:8" ht="12.75">
      <c r="A19" s="64"/>
      <c r="B19" s="59">
        <v>12</v>
      </c>
      <c r="C19" s="342" t="s">
        <v>70</v>
      </c>
      <c r="D19" s="343"/>
      <c r="E19" s="343"/>
      <c r="F19" s="344"/>
      <c r="G19" s="138"/>
      <c r="H19" s="138"/>
    </row>
    <row r="20" spans="1:8" ht="12.75">
      <c r="A20" s="60"/>
      <c r="B20" s="28">
        <v>13</v>
      </c>
      <c r="C20" s="342" t="s">
        <v>70</v>
      </c>
      <c r="D20" s="343"/>
      <c r="E20" s="343"/>
      <c r="F20" s="344"/>
      <c r="G20" s="138"/>
      <c r="H20" s="138"/>
    </row>
    <row r="21" spans="1:6" ht="7.5" customHeight="1">
      <c r="A21" s="58"/>
      <c r="B21" s="58"/>
      <c r="C21" s="31"/>
      <c r="D21" s="31"/>
      <c r="E21" s="63"/>
      <c r="F21" s="159"/>
    </row>
    <row r="22" spans="1:6" ht="12.75">
      <c r="A22" s="28" t="s">
        <v>68</v>
      </c>
      <c r="B22" s="57"/>
      <c r="C22" s="63"/>
      <c r="D22" s="63"/>
      <c r="E22" s="63"/>
      <c r="F22" s="159"/>
    </row>
    <row r="23" spans="1:8" ht="12.75">
      <c r="A23" s="60" t="s">
        <v>86</v>
      </c>
      <c r="B23" s="60">
        <v>14</v>
      </c>
      <c r="C23" s="61">
        <f aca="true" t="shared" si="2" ref="C23:C37">SUM(D23*44/3)</f>
        <v>2025.6133333333335</v>
      </c>
      <c r="D23" s="61">
        <f>SUM(E23*7)</f>
        <v>138.11</v>
      </c>
      <c r="E23" s="62">
        <v>19.73</v>
      </c>
      <c r="F23" s="157" t="s">
        <v>90</v>
      </c>
      <c r="G23" s="31"/>
      <c r="H23" s="31"/>
    </row>
    <row r="24" spans="1:8" ht="12.75">
      <c r="A24" s="60" t="s">
        <v>87</v>
      </c>
      <c r="B24" s="60">
        <v>15</v>
      </c>
      <c r="C24" s="61">
        <f t="shared" si="2"/>
        <v>2179.4388000000004</v>
      </c>
      <c r="D24" s="61">
        <f>SUM(E24*7)</f>
        <v>148.59810000000002</v>
      </c>
      <c r="E24" s="61">
        <v>21.2283</v>
      </c>
      <c r="F24" s="157" t="s">
        <v>89</v>
      </c>
      <c r="G24" s="31"/>
      <c r="H24" s="31"/>
    </row>
    <row r="25" spans="1:8" ht="12.75">
      <c r="A25" s="66" t="s">
        <v>86</v>
      </c>
      <c r="B25" s="66">
        <v>16</v>
      </c>
      <c r="C25" s="67">
        <f t="shared" si="2"/>
        <v>1511.2533333333333</v>
      </c>
      <c r="D25" s="67">
        <f aca="true" t="shared" si="3" ref="D25:D37">SUM(E25*7)</f>
        <v>103.04</v>
      </c>
      <c r="E25" s="62">
        <v>14.72</v>
      </c>
      <c r="F25" s="157" t="s">
        <v>84</v>
      </c>
      <c r="G25" s="31"/>
      <c r="H25" s="31"/>
    </row>
    <row r="26" spans="1:8" ht="12.75">
      <c r="A26" s="60" t="s">
        <v>86</v>
      </c>
      <c r="B26" s="60">
        <v>17</v>
      </c>
      <c r="C26" s="61">
        <f t="shared" si="2"/>
        <v>1511.2533333333333</v>
      </c>
      <c r="D26" s="61">
        <f t="shared" si="3"/>
        <v>103.04</v>
      </c>
      <c r="E26" s="62">
        <v>14.72</v>
      </c>
      <c r="F26" s="157" t="s">
        <v>84</v>
      </c>
      <c r="G26" s="31"/>
      <c r="H26" s="31"/>
    </row>
    <row r="27" spans="1:8" ht="12.75">
      <c r="A27" s="60" t="s">
        <v>86</v>
      </c>
      <c r="B27" s="60">
        <v>18</v>
      </c>
      <c r="C27" s="61">
        <f t="shared" si="2"/>
        <v>1750.466666666667</v>
      </c>
      <c r="D27" s="61">
        <f t="shared" si="3"/>
        <v>119.35000000000001</v>
      </c>
      <c r="E27" s="62">
        <v>17.05</v>
      </c>
      <c r="F27" s="157" t="s">
        <v>92</v>
      </c>
      <c r="G27" s="31"/>
      <c r="H27" s="31"/>
    </row>
    <row r="28" spans="1:8" ht="12.75">
      <c r="A28" s="60" t="s">
        <v>86</v>
      </c>
      <c r="B28" s="60">
        <v>19</v>
      </c>
      <c r="C28" s="61">
        <f t="shared" si="2"/>
        <v>1750.466666666667</v>
      </c>
      <c r="D28" s="61">
        <f t="shared" si="3"/>
        <v>119.35000000000001</v>
      </c>
      <c r="E28" s="62">
        <v>17.05</v>
      </c>
      <c r="F28" s="157" t="s">
        <v>92</v>
      </c>
      <c r="G28" s="31"/>
      <c r="H28" s="31"/>
    </row>
    <row r="29" spans="1:8" ht="12.75">
      <c r="A29" s="60" t="s">
        <v>86</v>
      </c>
      <c r="B29" s="60">
        <v>20</v>
      </c>
      <c r="C29" s="61">
        <f t="shared" si="2"/>
        <v>1750.466666666667</v>
      </c>
      <c r="D29" s="61">
        <f>SUM(E29*7)</f>
        <v>119.35000000000001</v>
      </c>
      <c r="E29" s="62">
        <v>17.05</v>
      </c>
      <c r="F29" s="157" t="s">
        <v>92</v>
      </c>
      <c r="G29" s="31"/>
      <c r="H29" s="31"/>
    </row>
    <row r="30" spans="1:8" ht="12.75">
      <c r="A30" s="60" t="s">
        <v>86</v>
      </c>
      <c r="B30" s="60">
        <v>21</v>
      </c>
      <c r="C30" s="61">
        <f t="shared" si="2"/>
        <v>1750.466666666667</v>
      </c>
      <c r="D30" s="61">
        <f t="shared" si="3"/>
        <v>119.35000000000001</v>
      </c>
      <c r="E30" s="62">
        <v>17.05</v>
      </c>
      <c r="F30" s="157" t="s">
        <v>92</v>
      </c>
      <c r="G30" s="31"/>
      <c r="H30" s="31"/>
    </row>
    <row r="31" spans="1:8" ht="12.75">
      <c r="A31" s="60" t="s">
        <v>86</v>
      </c>
      <c r="B31" s="60">
        <v>22</v>
      </c>
      <c r="C31" s="61">
        <f t="shared" si="2"/>
        <v>1750.466666666667</v>
      </c>
      <c r="D31" s="61">
        <f t="shared" si="3"/>
        <v>119.35000000000001</v>
      </c>
      <c r="E31" s="62">
        <v>17.05</v>
      </c>
      <c r="F31" s="157" t="s">
        <v>92</v>
      </c>
      <c r="G31" s="31"/>
      <c r="H31" s="31"/>
    </row>
    <row r="32" spans="1:8" ht="12.75">
      <c r="A32" s="60" t="s">
        <v>86</v>
      </c>
      <c r="B32" s="60">
        <v>23</v>
      </c>
      <c r="C32" s="61">
        <f t="shared" si="2"/>
        <v>2025.6133333333335</v>
      </c>
      <c r="D32" s="61">
        <f t="shared" si="3"/>
        <v>138.11</v>
      </c>
      <c r="E32" s="62">
        <v>19.73</v>
      </c>
      <c r="F32" s="157" t="s">
        <v>90</v>
      </c>
      <c r="G32" s="31"/>
      <c r="H32" s="31"/>
    </row>
    <row r="33" spans="1:8" ht="12.75">
      <c r="A33" s="60" t="s">
        <v>86</v>
      </c>
      <c r="B33" s="60">
        <v>24</v>
      </c>
      <c r="C33" s="61">
        <f t="shared" si="2"/>
        <v>1750.466666666667</v>
      </c>
      <c r="D33" s="61">
        <f>SUM(E33*7)</f>
        <v>119.35000000000001</v>
      </c>
      <c r="E33" s="62">
        <v>17.05</v>
      </c>
      <c r="F33" s="157" t="s">
        <v>92</v>
      </c>
      <c r="G33" s="31"/>
      <c r="H33" s="31"/>
    </row>
    <row r="34" spans="1:8" ht="12.75">
      <c r="A34" s="60" t="s">
        <v>86</v>
      </c>
      <c r="B34" s="60">
        <v>25</v>
      </c>
      <c r="C34" s="61">
        <f t="shared" si="2"/>
        <v>1750.466666666667</v>
      </c>
      <c r="D34" s="61">
        <f t="shared" si="3"/>
        <v>119.35000000000001</v>
      </c>
      <c r="E34" s="62">
        <v>17.05</v>
      </c>
      <c r="F34" s="157" t="s">
        <v>92</v>
      </c>
      <c r="G34" s="31"/>
      <c r="H34" s="31"/>
    </row>
    <row r="35" spans="1:8" ht="12.75">
      <c r="A35" s="60" t="s">
        <v>86</v>
      </c>
      <c r="B35" s="60">
        <v>26</v>
      </c>
      <c r="C35" s="61">
        <f t="shared" si="2"/>
        <v>1750.466666666667</v>
      </c>
      <c r="D35" s="61">
        <f t="shared" si="3"/>
        <v>119.35000000000001</v>
      </c>
      <c r="E35" s="62">
        <v>17.05</v>
      </c>
      <c r="F35" s="157" t="s">
        <v>92</v>
      </c>
      <c r="G35" s="31"/>
      <c r="H35" s="31"/>
    </row>
    <row r="36" spans="1:8" ht="12.75">
      <c r="A36" s="64" t="s">
        <v>86</v>
      </c>
      <c r="B36" s="64">
        <v>27</v>
      </c>
      <c r="C36" s="65">
        <f t="shared" si="2"/>
        <v>1750.466666666667</v>
      </c>
      <c r="D36" s="65">
        <f t="shared" si="3"/>
        <v>119.35000000000001</v>
      </c>
      <c r="E36" s="62">
        <v>17.05</v>
      </c>
      <c r="F36" s="157" t="s">
        <v>92</v>
      </c>
      <c r="G36" s="31"/>
      <c r="H36" s="31"/>
    </row>
    <row r="37" spans="1:8" ht="12.75">
      <c r="A37" s="60" t="s">
        <v>86</v>
      </c>
      <c r="B37" s="60">
        <v>28</v>
      </c>
      <c r="C37" s="61">
        <f t="shared" si="2"/>
        <v>1750.466666666667</v>
      </c>
      <c r="D37" s="61">
        <f t="shared" si="3"/>
        <v>119.35000000000001</v>
      </c>
      <c r="E37" s="62">
        <v>17.05</v>
      </c>
      <c r="F37" s="157" t="s">
        <v>92</v>
      </c>
      <c r="G37" s="31"/>
      <c r="H37" s="31"/>
    </row>
    <row r="38" spans="1:6" s="41" customFormat="1" ht="7.5" customHeight="1">
      <c r="A38" s="58"/>
      <c r="B38" s="58"/>
      <c r="C38" s="31"/>
      <c r="D38" s="31"/>
      <c r="E38" s="63"/>
      <c r="F38" s="159"/>
    </row>
    <row r="39" spans="1:6" ht="12.75">
      <c r="A39" s="28" t="s">
        <v>71</v>
      </c>
      <c r="B39" s="57"/>
      <c r="C39" s="32"/>
      <c r="D39" s="30" t="s">
        <v>38</v>
      </c>
      <c r="E39" s="32"/>
      <c r="F39" s="160"/>
    </row>
    <row r="40" spans="1:8" ht="12.75">
      <c r="A40" s="66"/>
      <c r="B40" s="60">
        <v>29</v>
      </c>
      <c r="C40" s="202" t="s">
        <v>9</v>
      </c>
      <c r="D40" s="61">
        <v>1656.81</v>
      </c>
      <c r="E40" s="62">
        <v>17.05</v>
      </c>
      <c r="F40" s="157" t="s">
        <v>6</v>
      </c>
      <c r="G40" s="138"/>
      <c r="H40" s="138"/>
    </row>
    <row r="41" spans="1:8" ht="12.75">
      <c r="A41" s="60"/>
      <c r="B41" s="60">
        <v>30</v>
      </c>
      <c r="C41" s="202" t="s">
        <v>9</v>
      </c>
      <c r="D41" s="61">
        <v>1656.81</v>
      </c>
      <c r="E41" s="62">
        <v>17.05</v>
      </c>
      <c r="F41" s="157" t="s">
        <v>6</v>
      </c>
      <c r="G41" s="138"/>
      <c r="H41" s="138"/>
    </row>
    <row r="42" spans="1:8" ht="12.75">
      <c r="A42" s="60" t="s">
        <v>86</v>
      </c>
      <c r="B42" s="60">
        <v>31</v>
      </c>
      <c r="C42" s="61">
        <f>SUM(D42*44/3)</f>
        <v>1915.7600000000002</v>
      </c>
      <c r="D42" s="61">
        <f>SUM(E42*7)</f>
        <v>130.62</v>
      </c>
      <c r="E42" s="61">
        <v>18.66</v>
      </c>
      <c r="F42" s="157" t="s">
        <v>91</v>
      </c>
      <c r="G42" s="31"/>
      <c r="H42" s="31"/>
    </row>
    <row r="43" spans="1:8" ht="12.75">
      <c r="A43" s="60" t="s">
        <v>86</v>
      </c>
      <c r="B43" s="60">
        <v>32</v>
      </c>
      <c r="C43" s="61">
        <f>SUM(D43*44/3)</f>
        <v>1915.7600000000002</v>
      </c>
      <c r="D43" s="61">
        <f>SUM(E43*7)</f>
        <v>130.62</v>
      </c>
      <c r="E43" s="61">
        <v>18.66</v>
      </c>
      <c r="F43" s="157" t="s">
        <v>91</v>
      </c>
      <c r="G43" s="31"/>
      <c r="H43" s="31"/>
    </row>
    <row r="44" spans="1:8" ht="12.75">
      <c r="A44" s="60" t="s">
        <v>86</v>
      </c>
      <c r="B44" s="60">
        <v>33</v>
      </c>
      <c r="C44" s="61">
        <f>SUM(D44*44/3)</f>
        <v>1915.7600000000002</v>
      </c>
      <c r="D44" s="61">
        <f>SUM(E44*7)</f>
        <v>130.62</v>
      </c>
      <c r="E44" s="61">
        <v>18.66</v>
      </c>
      <c r="F44" s="157" t="s">
        <v>91</v>
      </c>
      <c r="G44" s="31"/>
      <c r="H44" s="31"/>
    </row>
    <row r="45" spans="1:8" ht="12.75">
      <c r="A45" s="60" t="s">
        <v>86</v>
      </c>
      <c r="B45" s="28">
        <v>34</v>
      </c>
      <c r="C45" s="342" t="s">
        <v>72</v>
      </c>
      <c r="D45" s="343"/>
      <c r="E45" s="343"/>
      <c r="F45" s="344"/>
      <c r="G45" s="31"/>
      <c r="H45" s="31"/>
    </row>
    <row r="46" spans="1:8" ht="12.75">
      <c r="A46" s="60" t="s">
        <v>86</v>
      </c>
      <c r="B46" s="60">
        <v>35</v>
      </c>
      <c r="C46" s="61">
        <f>SUM(D46*44/3)</f>
        <v>1915.7600000000002</v>
      </c>
      <c r="D46" s="61">
        <f>SUM(E46*7)</f>
        <v>130.62</v>
      </c>
      <c r="E46" s="61">
        <v>18.66</v>
      </c>
      <c r="F46" s="157" t="s">
        <v>91</v>
      </c>
      <c r="G46" s="31"/>
      <c r="H46" s="39"/>
    </row>
    <row r="47" spans="1:8" ht="12.75">
      <c r="A47" s="60" t="s">
        <v>86</v>
      </c>
      <c r="B47" s="60">
        <v>36</v>
      </c>
      <c r="C47" s="61">
        <f>SUM(D47*44/3)</f>
        <v>1915.7600000000002</v>
      </c>
      <c r="D47" s="61">
        <f>SUM(E47*7)</f>
        <v>130.62</v>
      </c>
      <c r="E47" s="61">
        <v>18.66</v>
      </c>
      <c r="F47" s="157" t="s">
        <v>91</v>
      </c>
      <c r="G47" s="31"/>
      <c r="H47" s="31"/>
    </row>
    <row r="48" spans="1:8" ht="12.75">
      <c r="A48" s="60" t="s">
        <v>86</v>
      </c>
      <c r="B48" s="60">
        <v>37</v>
      </c>
      <c r="C48" s="61">
        <f>SUM(D48*44/3)</f>
        <v>1915.7600000000002</v>
      </c>
      <c r="D48" s="61">
        <f>SUM(E48*7)</f>
        <v>130.62</v>
      </c>
      <c r="E48" s="61">
        <v>18.66</v>
      </c>
      <c r="F48" s="157" t="s">
        <v>91</v>
      </c>
      <c r="G48" s="31"/>
      <c r="H48" s="31"/>
    </row>
    <row r="49" spans="1:8" ht="12.75">
      <c r="A49" s="60" t="s">
        <v>86</v>
      </c>
      <c r="B49" s="60">
        <v>38</v>
      </c>
      <c r="C49" s="61">
        <f>SUM(D49*44/3)</f>
        <v>1750.466666666667</v>
      </c>
      <c r="D49" s="61">
        <f>SUM(E49*7)</f>
        <v>119.35000000000001</v>
      </c>
      <c r="E49" s="62">
        <v>17.05</v>
      </c>
      <c r="F49" s="157" t="s">
        <v>92</v>
      </c>
      <c r="G49" s="31"/>
      <c r="H49" s="31"/>
    </row>
    <row r="50" spans="1:8" ht="12.75">
      <c r="A50" s="60" t="s">
        <v>86</v>
      </c>
      <c r="B50" s="60">
        <v>39</v>
      </c>
      <c r="C50" s="61">
        <f>SUM(D50*44/3)</f>
        <v>1750.466666666667</v>
      </c>
      <c r="D50" s="61">
        <f>SUM(E50*7)</f>
        <v>119.35000000000001</v>
      </c>
      <c r="E50" s="62">
        <v>17.05</v>
      </c>
      <c r="F50" s="157" t="s">
        <v>92</v>
      </c>
      <c r="G50" s="31"/>
      <c r="H50" s="31"/>
    </row>
    <row r="51" spans="3:7" ht="12.75">
      <c r="C51" s="175"/>
      <c r="D51" s="175"/>
      <c r="E51" s="175"/>
      <c r="F51" s="176"/>
      <c r="G51" s="41"/>
    </row>
    <row r="52" spans="3:7" ht="12.75">
      <c r="C52" s="58"/>
      <c r="D52" s="58"/>
      <c r="E52" s="58"/>
      <c r="F52" s="177"/>
      <c r="G52" s="41"/>
    </row>
    <row r="53" spans="1:7" ht="12.75">
      <c r="A53" s="24" t="s">
        <v>12</v>
      </c>
      <c r="B53" s="24"/>
      <c r="C53" s="58"/>
      <c r="D53" s="58"/>
      <c r="E53" s="58"/>
      <c r="F53" s="177"/>
      <c r="G53" s="41"/>
    </row>
    <row r="54" spans="1:7" ht="12.75">
      <c r="A54" s="17" t="s">
        <v>121</v>
      </c>
      <c r="B54" s="33"/>
      <c r="C54" s="178"/>
      <c r="D54" s="58"/>
      <c r="E54" s="58"/>
      <c r="F54" s="177"/>
      <c r="G54" s="41"/>
    </row>
    <row r="55" spans="1:2" ht="12.75">
      <c r="A55" s="34" t="s">
        <v>13</v>
      </c>
      <c r="B55" s="34"/>
    </row>
    <row r="56" spans="1:2" ht="12.75">
      <c r="A56" s="33" t="s">
        <v>73</v>
      </c>
      <c r="B56" s="33"/>
    </row>
    <row r="57" ht="8.25" customHeight="1"/>
    <row r="58" spans="1:2" ht="12.75">
      <c r="A58" s="33"/>
      <c r="B58" s="33"/>
    </row>
    <row r="59" spans="1:2" ht="12.75">
      <c r="A59" s="34"/>
      <c r="B59" s="34"/>
    </row>
  </sheetData>
  <sheetProtection/>
  <mergeCells count="8">
    <mergeCell ref="A4:B5"/>
    <mergeCell ref="D4:D5"/>
    <mergeCell ref="C4:C5"/>
    <mergeCell ref="E4:E5"/>
    <mergeCell ref="F4:F5"/>
    <mergeCell ref="C45:F45"/>
    <mergeCell ref="C19:F19"/>
    <mergeCell ref="C20:F20"/>
  </mergeCells>
  <printOptions/>
  <pageMargins left="0.5511811023622047" right="0.5511811023622047" top="0.5905511811023623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C7:J18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7" max="7" width="14.421875" style="0" bestFit="1" customWidth="1"/>
    <col min="9" max="9" width="13.8515625" style="0" bestFit="1" customWidth="1"/>
  </cols>
  <sheetData>
    <row r="7" ht="12.75">
      <c r="C7" s="197" t="s">
        <v>99</v>
      </c>
    </row>
    <row r="9" ht="13.5" thickBot="1"/>
    <row r="10" spans="3:6" ht="12.75">
      <c r="C10" s="308" t="s">
        <v>94</v>
      </c>
      <c r="D10" s="315" t="s">
        <v>3</v>
      </c>
      <c r="E10" s="315" t="s">
        <v>4</v>
      </c>
      <c r="F10" s="308" t="s">
        <v>5</v>
      </c>
    </row>
    <row r="11" spans="3:6" ht="13.5" thickBot="1">
      <c r="C11" s="312"/>
      <c r="D11" s="312"/>
      <c r="E11" s="312"/>
      <c r="F11" s="312"/>
    </row>
    <row r="12" spans="3:10" ht="12.75">
      <c r="C12" s="345" t="s">
        <v>53</v>
      </c>
      <c r="D12" s="346">
        <f aca="true" t="shared" si="0" ref="D12:D18">SUM(E12*44/3)</f>
        <v>2454.76</v>
      </c>
      <c r="E12" s="346">
        <f aca="true" t="shared" si="1" ref="E12:E18">SUM(F12*7)</f>
        <v>167.37</v>
      </c>
      <c r="F12" s="347">
        <v>23.91</v>
      </c>
      <c r="G12" s="184"/>
      <c r="J12" s="21"/>
    </row>
    <row r="13" spans="3:7" ht="12.75">
      <c r="C13" s="163" t="s">
        <v>54</v>
      </c>
      <c r="D13" s="38">
        <f t="shared" si="0"/>
        <v>2330.5333333333333</v>
      </c>
      <c r="E13" s="38">
        <f t="shared" si="1"/>
        <v>158.9</v>
      </c>
      <c r="F13" s="348">
        <v>22.7</v>
      </c>
      <c r="G13" s="184"/>
    </row>
    <row r="14" spans="3:8" ht="12.75">
      <c r="C14" s="163" t="s">
        <v>89</v>
      </c>
      <c r="D14" s="38">
        <f t="shared" si="0"/>
        <v>2179.6133333333332</v>
      </c>
      <c r="E14" s="38">
        <f t="shared" si="1"/>
        <v>148.61</v>
      </c>
      <c r="F14" s="348">
        <v>21.23</v>
      </c>
      <c r="G14" s="184"/>
      <c r="H14" s="21"/>
    </row>
    <row r="15" spans="3:8" ht="12.75">
      <c r="C15" s="163" t="s">
        <v>90</v>
      </c>
      <c r="D15" s="38">
        <f t="shared" si="0"/>
        <v>2025.6133333333335</v>
      </c>
      <c r="E15" s="38">
        <f t="shared" si="1"/>
        <v>138.11</v>
      </c>
      <c r="F15" s="348">
        <v>19.73</v>
      </c>
      <c r="G15" s="184"/>
      <c r="H15" s="21"/>
    </row>
    <row r="16" spans="3:8" ht="12.75">
      <c r="C16" s="163" t="s">
        <v>91</v>
      </c>
      <c r="D16" s="38">
        <f t="shared" si="0"/>
        <v>1915.7600000000002</v>
      </c>
      <c r="E16" s="38">
        <f t="shared" si="1"/>
        <v>130.62</v>
      </c>
      <c r="F16" s="348">
        <v>18.66</v>
      </c>
      <c r="G16" s="184"/>
      <c r="H16" s="21"/>
    </row>
    <row r="17" spans="3:8" ht="12.75">
      <c r="C17" s="157" t="s">
        <v>92</v>
      </c>
      <c r="D17" s="61">
        <f t="shared" si="0"/>
        <v>1750.466666666667</v>
      </c>
      <c r="E17" s="61">
        <f t="shared" si="1"/>
        <v>119.35000000000001</v>
      </c>
      <c r="F17" s="348">
        <v>17.05</v>
      </c>
      <c r="G17" s="184"/>
      <c r="H17" s="21"/>
    </row>
    <row r="18" spans="3:8" ht="12.75">
      <c r="C18" s="157" t="s">
        <v>84</v>
      </c>
      <c r="D18" s="61">
        <f t="shared" si="0"/>
        <v>1511.2533333333333</v>
      </c>
      <c r="E18" s="61">
        <f t="shared" si="1"/>
        <v>103.04</v>
      </c>
      <c r="F18" s="348">
        <v>14.72</v>
      </c>
      <c r="G18" s="184"/>
      <c r="H18" s="21"/>
    </row>
    <row r="28" ht="12.75" customHeight="1"/>
  </sheetData>
  <sheetProtection/>
  <mergeCells count="4"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Balliol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lmorris</dc:creator>
  <cp:keywords/>
  <dc:description/>
  <cp:lastModifiedBy>Balliol College</cp:lastModifiedBy>
  <cp:lastPrinted>2016-09-14T06:27:24Z</cp:lastPrinted>
  <dcterms:created xsi:type="dcterms:W3CDTF">2003-09-25T12:25:08Z</dcterms:created>
  <dcterms:modified xsi:type="dcterms:W3CDTF">2017-09-14T09:27:27Z</dcterms:modified>
  <cp:category/>
  <cp:version/>
  <cp:contentType/>
  <cp:contentStatus/>
</cp:coreProperties>
</file>